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228"/>
  <workbookPr/>
  <mc:AlternateContent xmlns:mc="http://schemas.openxmlformats.org/markup-compatibility/2006">
    <mc:Choice Requires="x15">
      <x15ac:absPath xmlns:x15ac="http://schemas.microsoft.com/office/spreadsheetml/2010/11/ac" url="L:\Zakázky - Realizace\Nový Bydžov _záchranka\02_Vypracování\DPS změna 2019-10-14\Rozpočet\"/>
    </mc:Choice>
  </mc:AlternateContent>
  <xr:revisionPtr revIDLastSave="0" documentId="13_ncr:1_{E7F1B16C-A242-4025-B424-F37849012754}" xr6:coauthVersionLast="45" xr6:coauthVersionMax="45" xr10:uidLastSave="{00000000-0000-0000-0000-000000000000}"/>
  <bookViews>
    <workbookView xWindow="-120" yWindow="-120" windowWidth="29040" windowHeight="17640" xr2:uid="{00000000-000D-0000-FFFF-FFFF00000000}"/>
  </bookViews>
  <sheets>
    <sheet name="Rekapitulace stavby" sheetId="1" r:id="rId1"/>
    <sheet name="Objekt3 - SO 01 1 Pol" sheetId="2" r:id="rId2"/>
    <sheet name="Objekt4 - SO 02 1 Pol" sheetId="3" r:id="rId3"/>
  </sheets>
  <definedNames>
    <definedName name="_xlnm._FilterDatabase" localSheetId="1" hidden="1">'Objekt3 - SO 01 1 Pol'!$C$149:$K$450</definedName>
    <definedName name="_xlnm._FilterDatabase" localSheetId="2" hidden="1">'Objekt4 - SO 02 1 Pol'!$C$116:$K$129</definedName>
    <definedName name="_xlnm.Print_Titles" localSheetId="1">'Objekt3 - SO 01 1 Pol'!$149:$149</definedName>
    <definedName name="_xlnm.Print_Titles" localSheetId="2">'Objekt4 - SO 02 1 Pol'!$116:$116</definedName>
    <definedName name="_xlnm.Print_Titles" localSheetId="0">'Rekapitulace stavby'!$92:$92</definedName>
    <definedName name="_xlnm.Print_Area" localSheetId="1">'Objekt3 - SO 01 1 Pol'!$C$4:$J$76,'Objekt3 - SO 01 1 Pol'!$C$82:$J$131,'Objekt3 - SO 01 1 Pol'!$C$137:$K$450</definedName>
    <definedName name="_xlnm.Print_Area" localSheetId="2">'Objekt4 - SO 02 1 Pol'!$C$4:$J$76,'Objekt4 - SO 02 1 Pol'!$C$82:$J$98,'Objekt4 - SO 02 1 Pol'!$C$104:$K$129</definedName>
    <definedName name="_xlnm.Print_Area" localSheetId="0">'Rekapitulace stavby'!$D$4:$AO$76,'Rekapitulace stavby'!$C$82:$AQ$97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37" i="3" l="1"/>
  <c r="J36" i="3"/>
  <c r="AY96" i="1" s="1"/>
  <c r="J35" i="3"/>
  <c r="AX96" i="1"/>
  <c r="BI129" i="3"/>
  <c r="BH129" i="3"/>
  <c r="BG129" i="3"/>
  <c r="BF129" i="3"/>
  <c r="T129" i="3"/>
  <c r="R129" i="3"/>
  <c r="P129" i="3"/>
  <c r="BK129" i="3"/>
  <c r="J129" i="3"/>
  <c r="BE129" i="3"/>
  <c r="BI128" i="3"/>
  <c r="BH128" i="3"/>
  <c r="BG128" i="3"/>
  <c r="BF128" i="3"/>
  <c r="T128" i="3"/>
  <c r="R128" i="3"/>
  <c r="P128" i="3"/>
  <c r="BK128" i="3"/>
  <c r="J128" i="3"/>
  <c r="BE128" i="3" s="1"/>
  <c r="BI127" i="3"/>
  <c r="BH127" i="3"/>
  <c r="BG127" i="3"/>
  <c r="BF127" i="3"/>
  <c r="T127" i="3"/>
  <c r="R127" i="3"/>
  <c r="P127" i="3"/>
  <c r="BK127" i="3"/>
  <c r="J127" i="3"/>
  <c r="BE127" i="3"/>
  <c r="BI126" i="3"/>
  <c r="BH126" i="3"/>
  <c r="BG126" i="3"/>
  <c r="BF126" i="3"/>
  <c r="T126" i="3"/>
  <c r="R126" i="3"/>
  <c r="P126" i="3"/>
  <c r="BK126" i="3"/>
  <c r="J126" i="3"/>
  <c r="BE126" i="3"/>
  <c r="BI125" i="3"/>
  <c r="BH125" i="3"/>
  <c r="BG125" i="3"/>
  <c r="BF125" i="3"/>
  <c r="T125" i="3"/>
  <c r="R125" i="3"/>
  <c r="P125" i="3"/>
  <c r="BK125" i="3"/>
  <c r="J125" i="3"/>
  <c r="BE125" i="3" s="1"/>
  <c r="BI124" i="3"/>
  <c r="BH124" i="3"/>
  <c r="BG124" i="3"/>
  <c r="BF124" i="3"/>
  <c r="T124" i="3"/>
  <c r="R124" i="3"/>
  <c r="P124" i="3"/>
  <c r="BK124" i="3"/>
  <c r="J124" i="3"/>
  <c r="BE124" i="3"/>
  <c r="BI123" i="3"/>
  <c r="BH123" i="3"/>
  <c r="BG123" i="3"/>
  <c r="BF123" i="3"/>
  <c r="T123" i="3"/>
  <c r="R123" i="3"/>
  <c r="P123" i="3"/>
  <c r="BK123" i="3"/>
  <c r="J123" i="3"/>
  <c r="BE123" i="3"/>
  <c r="BI122" i="3"/>
  <c r="BH122" i="3"/>
  <c r="BG122" i="3"/>
  <c r="F35" i="3" s="1"/>
  <c r="BB96" i="1" s="1"/>
  <c r="BF122" i="3"/>
  <c r="T122" i="3"/>
  <c r="R122" i="3"/>
  <c r="P122" i="3"/>
  <c r="BK122" i="3"/>
  <c r="J122" i="3"/>
  <c r="BE122" i="3" s="1"/>
  <c r="BI121" i="3"/>
  <c r="BH121" i="3"/>
  <c r="BG121" i="3"/>
  <c r="BF121" i="3"/>
  <c r="T121" i="3"/>
  <c r="R121" i="3"/>
  <c r="P121" i="3"/>
  <c r="BK121" i="3"/>
  <c r="J121" i="3"/>
  <c r="BE121" i="3"/>
  <c r="BI120" i="3"/>
  <c r="F37" i="3" s="1"/>
  <c r="BD96" i="1" s="1"/>
  <c r="BH120" i="3"/>
  <c r="BG120" i="3"/>
  <c r="BF120" i="3"/>
  <c r="T120" i="3"/>
  <c r="R120" i="3"/>
  <c r="P120" i="3"/>
  <c r="BK120" i="3"/>
  <c r="J120" i="3"/>
  <c r="BE120" i="3"/>
  <c r="BI119" i="3"/>
  <c r="BH119" i="3"/>
  <c r="F36" i="3" s="1"/>
  <c r="BC96" i="1" s="1"/>
  <c r="BG119" i="3"/>
  <c r="BF119" i="3"/>
  <c r="J34" i="3" s="1"/>
  <c r="AW96" i="1" s="1"/>
  <c r="T119" i="3"/>
  <c r="T118" i="3" s="1"/>
  <c r="T117" i="3" s="1"/>
  <c r="R119" i="3"/>
  <c r="R118" i="3" s="1"/>
  <c r="R117" i="3" s="1"/>
  <c r="P119" i="3"/>
  <c r="P118" i="3" s="1"/>
  <c r="P117" i="3" s="1"/>
  <c r="AU96" i="1" s="1"/>
  <c r="BK119" i="3"/>
  <c r="BK118" i="3"/>
  <c r="BK117" i="3" s="1"/>
  <c r="J117" i="3" s="1"/>
  <c r="J118" i="3"/>
  <c r="J119" i="3"/>
  <c r="BE119" i="3" s="1"/>
  <c r="J97" i="3"/>
  <c r="F111" i="3"/>
  <c r="E109" i="3"/>
  <c r="F89" i="3"/>
  <c r="E87" i="3"/>
  <c r="J24" i="3"/>
  <c r="E24" i="3"/>
  <c r="J114" i="3" s="1"/>
  <c r="J23" i="3"/>
  <c r="J21" i="3"/>
  <c r="E21" i="3"/>
  <c r="J113" i="3" s="1"/>
  <c r="J20" i="3"/>
  <c r="J18" i="3"/>
  <c r="E18" i="3"/>
  <c r="F92" i="3" s="1"/>
  <c r="F114" i="3"/>
  <c r="J17" i="3"/>
  <c r="J15" i="3"/>
  <c r="E15" i="3"/>
  <c r="F113" i="3"/>
  <c r="F91" i="3"/>
  <c r="J14" i="3"/>
  <c r="J12" i="3"/>
  <c r="J111" i="3"/>
  <c r="J89" i="3"/>
  <c r="E7" i="3"/>
  <c r="E85" i="3" s="1"/>
  <c r="E107" i="3"/>
  <c r="J37" i="2"/>
  <c r="J36" i="2"/>
  <c r="AY95" i="1"/>
  <c r="J35" i="2"/>
  <c r="AX95" i="1"/>
  <c r="BI450" i="2"/>
  <c r="BH450" i="2"/>
  <c r="BG450" i="2"/>
  <c r="BF450" i="2"/>
  <c r="T450" i="2"/>
  <c r="R450" i="2"/>
  <c r="P450" i="2"/>
  <c r="BK450" i="2"/>
  <c r="J450" i="2"/>
  <c r="BE450" i="2"/>
  <c r="BI448" i="2"/>
  <c r="BH448" i="2"/>
  <c r="BG448" i="2"/>
  <c r="BF448" i="2"/>
  <c r="T448" i="2"/>
  <c r="R448" i="2"/>
  <c r="P448" i="2"/>
  <c r="BK448" i="2"/>
  <c r="J448" i="2"/>
  <c r="BE448" i="2" s="1"/>
  <c r="BI447" i="2"/>
  <c r="BH447" i="2"/>
  <c r="BG447" i="2"/>
  <c r="BF447" i="2"/>
  <c r="T447" i="2"/>
  <c r="R447" i="2"/>
  <c r="P447" i="2"/>
  <c r="BK447" i="2"/>
  <c r="J447" i="2"/>
  <c r="BE447" i="2"/>
  <c r="BI445" i="2"/>
  <c r="BH445" i="2"/>
  <c r="BG445" i="2"/>
  <c r="BF445" i="2"/>
  <c r="T445" i="2"/>
  <c r="T442" i="2" s="1"/>
  <c r="R445" i="2"/>
  <c r="R442" i="2" s="1"/>
  <c r="P445" i="2"/>
  <c r="BK445" i="2"/>
  <c r="J445" i="2"/>
  <c r="BE445" i="2"/>
  <c r="BI444" i="2"/>
  <c r="BH444" i="2"/>
  <c r="BG444" i="2"/>
  <c r="BF444" i="2"/>
  <c r="T444" i="2"/>
  <c r="R444" i="2"/>
  <c r="P444" i="2"/>
  <c r="BK444" i="2"/>
  <c r="BK442" i="2" s="1"/>
  <c r="J442" i="2" s="1"/>
  <c r="J130" i="2" s="1"/>
  <c r="J444" i="2"/>
  <c r="BE444" i="2"/>
  <c r="BI443" i="2"/>
  <c r="BH443" i="2"/>
  <c r="BG443" i="2"/>
  <c r="BF443" i="2"/>
  <c r="T443" i="2"/>
  <c r="R443" i="2"/>
  <c r="P443" i="2"/>
  <c r="P442" i="2"/>
  <c r="BK443" i="2"/>
  <c r="J443" i="2"/>
  <c r="BE443" i="2"/>
  <c r="BI441" i="2"/>
  <c r="BH441" i="2"/>
  <c r="BG441" i="2"/>
  <c r="BF441" i="2"/>
  <c r="T441" i="2"/>
  <c r="T440" i="2"/>
  <c r="R441" i="2"/>
  <c r="R440" i="2"/>
  <c r="P441" i="2"/>
  <c r="P440" i="2"/>
  <c r="BK441" i="2"/>
  <c r="BK440" i="2"/>
  <c r="J440" i="2" s="1"/>
  <c r="J129" i="2" s="1"/>
  <c r="J441" i="2"/>
  <c r="BE441" i="2" s="1"/>
  <c r="BI439" i="2"/>
  <c r="BH439" i="2"/>
  <c r="BG439" i="2"/>
  <c r="BF439" i="2"/>
  <c r="T439" i="2"/>
  <c r="R439" i="2"/>
  <c r="P439" i="2"/>
  <c r="BK439" i="2"/>
  <c r="J439" i="2"/>
  <c r="BE439" i="2"/>
  <c r="BI438" i="2"/>
  <c r="BH438" i="2"/>
  <c r="BG438" i="2"/>
  <c r="BF438" i="2"/>
  <c r="T438" i="2"/>
  <c r="R438" i="2"/>
  <c r="P438" i="2"/>
  <c r="BK438" i="2"/>
  <c r="J438" i="2"/>
  <c r="BE438" i="2"/>
  <c r="BI437" i="2"/>
  <c r="BH437" i="2"/>
  <c r="BG437" i="2"/>
  <c r="BF437" i="2"/>
  <c r="T437" i="2"/>
  <c r="R437" i="2"/>
  <c r="P437" i="2"/>
  <c r="BK437" i="2"/>
  <c r="J437" i="2"/>
  <c r="BE437" i="2"/>
  <c r="BI436" i="2"/>
  <c r="BH436" i="2"/>
  <c r="BG436" i="2"/>
  <c r="BF436" i="2"/>
  <c r="T436" i="2"/>
  <c r="R436" i="2"/>
  <c r="P436" i="2"/>
  <c r="BK436" i="2"/>
  <c r="J436" i="2"/>
  <c r="BE436" i="2"/>
  <c r="BI435" i="2"/>
  <c r="BH435" i="2"/>
  <c r="BG435" i="2"/>
  <c r="BF435" i="2"/>
  <c r="T435" i="2"/>
  <c r="R435" i="2"/>
  <c r="P435" i="2"/>
  <c r="BK435" i="2"/>
  <c r="J435" i="2"/>
  <c r="BE435" i="2"/>
  <c r="BI434" i="2"/>
  <c r="BH434" i="2"/>
  <c r="BG434" i="2"/>
  <c r="BF434" i="2"/>
  <c r="T434" i="2"/>
  <c r="R434" i="2"/>
  <c r="P434" i="2"/>
  <c r="BK434" i="2"/>
  <c r="J434" i="2"/>
  <c r="BE434" i="2"/>
  <c r="BI433" i="2"/>
  <c r="BH433" i="2"/>
  <c r="BG433" i="2"/>
  <c r="BF433" i="2"/>
  <c r="T433" i="2"/>
  <c r="R433" i="2"/>
  <c r="P433" i="2"/>
  <c r="BK433" i="2"/>
  <c r="J433" i="2"/>
  <c r="BE433" i="2"/>
  <c r="BI432" i="2"/>
  <c r="BH432" i="2"/>
  <c r="BG432" i="2"/>
  <c r="BF432" i="2"/>
  <c r="T432" i="2"/>
  <c r="R432" i="2"/>
  <c r="P432" i="2"/>
  <c r="BK432" i="2"/>
  <c r="J432" i="2"/>
  <c r="BE432" i="2"/>
  <c r="BI431" i="2"/>
  <c r="BH431" i="2"/>
  <c r="BG431" i="2"/>
  <c r="BF431" i="2"/>
  <c r="T431" i="2"/>
  <c r="R431" i="2"/>
  <c r="P431" i="2"/>
  <c r="BK431" i="2"/>
  <c r="J431" i="2"/>
  <c r="BE431" i="2"/>
  <c r="BI430" i="2"/>
  <c r="BH430" i="2"/>
  <c r="BG430" i="2"/>
  <c r="BF430" i="2"/>
  <c r="T430" i="2"/>
  <c r="R430" i="2"/>
  <c r="P430" i="2"/>
  <c r="BK430" i="2"/>
  <c r="J430" i="2"/>
  <c r="BE430" i="2"/>
  <c r="BI429" i="2"/>
  <c r="BH429" i="2"/>
  <c r="BG429" i="2"/>
  <c r="BF429" i="2"/>
  <c r="T429" i="2"/>
  <c r="R429" i="2"/>
  <c r="P429" i="2"/>
  <c r="BK429" i="2"/>
  <c r="J429" i="2"/>
  <c r="BE429" i="2"/>
  <c r="BI428" i="2"/>
  <c r="BH428" i="2"/>
  <c r="BG428" i="2"/>
  <c r="BF428" i="2"/>
  <c r="T428" i="2"/>
  <c r="R428" i="2"/>
  <c r="P428" i="2"/>
  <c r="BK428" i="2"/>
  <c r="J428" i="2"/>
  <c r="BE428" i="2"/>
  <c r="BI427" i="2"/>
  <c r="BH427" i="2"/>
  <c r="BG427" i="2"/>
  <c r="BF427" i="2"/>
  <c r="T427" i="2"/>
  <c r="R427" i="2"/>
  <c r="P427" i="2"/>
  <c r="BK427" i="2"/>
  <c r="J427" i="2"/>
  <c r="BE427" i="2"/>
  <c r="BI426" i="2"/>
  <c r="BH426" i="2"/>
  <c r="BG426" i="2"/>
  <c r="BF426" i="2"/>
  <c r="T426" i="2"/>
  <c r="R426" i="2"/>
  <c r="P426" i="2"/>
  <c r="BK426" i="2"/>
  <c r="J426" i="2"/>
  <c r="BE426" i="2"/>
  <c r="BI425" i="2"/>
  <c r="BH425" i="2"/>
  <c r="BG425" i="2"/>
  <c r="BF425" i="2"/>
  <c r="T425" i="2"/>
  <c r="T422" i="2" s="1"/>
  <c r="R425" i="2"/>
  <c r="R422" i="2" s="1"/>
  <c r="P425" i="2"/>
  <c r="BK425" i="2"/>
  <c r="J425" i="2"/>
  <c r="BE425" i="2"/>
  <c r="BI424" i="2"/>
  <c r="BH424" i="2"/>
  <c r="BG424" i="2"/>
  <c r="BF424" i="2"/>
  <c r="T424" i="2"/>
  <c r="R424" i="2"/>
  <c r="P424" i="2"/>
  <c r="BK424" i="2"/>
  <c r="BK422" i="2" s="1"/>
  <c r="J422" i="2" s="1"/>
  <c r="J128" i="2" s="1"/>
  <c r="J424" i="2"/>
  <c r="BE424" i="2"/>
  <c r="BI423" i="2"/>
  <c r="BH423" i="2"/>
  <c r="BG423" i="2"/>
  <c r="BF423" i="2"/>
  <c r="T423" i="2"/>
  <c r="R423" i="2"/>
  <c r="P423" i="2"/>
  <c r="P422" i="2"/>
  <c r="BK423" i="2"/>
  <c r="J423" i="2"/>
  <c r="BE423" i="2"/>
  <c r="BI421" i="2"/>
  <c r="BH421" i="2"/>
  <c r="BG421" i="2"/>
  <c r="BF421" i="2"/>
  <c r="T421" i="2"/>
  <c r="T418" i="2" s="1"/>
  <c r="R421" i="2"/>
  <c r="R418" i="2" s="1"/>
  <c r="P421" i="2"/>
  <c r="BK421" i="2"/>
  <c r="J421" i="2"/>
  <c r="BE421" i="2"/>
  <c r="BI420" i="2"/>
  <c r="BH420" i="2"/>
  <c r="BG420" i="2"/>
  <c r="BF420" i="2"/>
  <c r="T420" i="2"/>
  <c r="R420" i="2"/>
  <c r="P420" i="2"/>
  <c r="BK420" i="2"/>
  <c r="BK418" i="2" s="1"/>
  <c r="J418" i="2" s="1"/>
  <c r="J127" i="2" s="1"/>
  <c r="J420" i="2"/>
  <c r="BE420" i="2"/>
  <c r="BI419" i="2"/>
  <c r="BH419" i="2"/>
  <c r="BG419" i="2"/>
  <c r="BF419" i="2"/>
  <c r="T419" i="2"/>
  <c r="R419" i="2"/>
  <c r="P419" i="2"/>
  <c r="P418" i="2"/>
  <c r="BK419" i="2"/>
  <c r="J419" i="2"/>
  <c r="BE419" i="2"/>
  <c r="BI417" i="2"/>
  <c r="BH417" i="2"/>
  <c r="BG417" i="2"/>
  <c r="BF417" i="2"/>
  <c r="T417" i="2"/>
  <c r="T415" i="2" s="1"/>
  <c r="R417" i="2"/>
  <c r="P417" i="2"/>
  <c r="BK417" i="2"/>
  <c r="J417" i="2"/>
  <c r="BE417" i="2"/>
  <c r="BI416" i="2"/>
  <c r="BH416" i="2"/>
  <c r="BG416" i="2"/>
  <c r="BF416" i="2"/>
  <c r="T416" i="2"/>
  <c r="R416" i="2"/>
  <c r="R415" i="2"/>
  <c r="P416" i="2"/>
  <c r="P415" i="2"/>
  <c r="BK416" i="2"/>
  <c r="BK415" i="2"/>
  <c r="J415" i="2"/>
  <c r="J126" i="2" s="1"/>
  <c r="J416" i="2"/>
  <c r="BE416" i="2" s="1"/>
  <c r="BI414" i="2"/>
  <c r="BH414" i="2"/>
  <c r="BG414" i="2"/>
  <c r="BF414" i="2"/>
  <c r="T414" i="2"/>
  <c r="R414" i="2"/>
  <c r="P414" i="2"/>
  <c r="BK414" i="2"/>
  <c r="J414" i="2"/>
  <c r="BE414" i="2"/>
  <c r="BI413" i="2"/>
  <c r="BH413" i="2"/>
  <c r="BG413" i="2"/>
  <c r="BF413" i="2"/>
  <c r="T413" i="2"/>
  <c r="T411" i="2" s="1"/>
  <c r="R413" i="2"/>
  <c r="P413" i="2"/>
  <c r="BK413" i="2"/>
  <c r="J413" i="2"/>
  <c r="BE413" i="2"/>
  <c r="BI412" i="2"/>
  <c r="BH412" i="2"/>
  <c r="BG412" i="2"/>
  <c r="BF412" i="2"/>
  <c r="T412" i="2"/>
  <c r="R412" i="2"/>
  <c r="R411" i="2"/>
  <c r="P412" i="2"/>
  <c r="P411" i="2" s="1"/>
  <c r="BK412" i="2"/>
  <c r="BK411" i="2"/>
  <c r="J411" i="2"/>
  <c r="J125" i="2" s="1"/>
  <c r="J412" i="2"/>
  <c r="BE412" i="2" s="1"/>
  <c r="BI410" i="2"/>
  <c r="BH410" i="2"/>
  <c r="BG410" i="2"/>
  <c r="BF410" i="2"/>
  <c r="T410" i="2"/>
  <c r="R410" i="2"/>
  <c r="P410" i="2"/>
  <c r="BK410" i="2"/>
  <c r="J410" i="2"/>
  <c r="BE410" i="2"/>
  <c r="BI409" i="2"/>
  <c r="BH409" i="2"/>
  <c r="BG409" i="2"/>
  <c r="BF409" i="2"/>
  <c r="T409" i="2"/>
  <c r="T408" i="2"/>
  <c r="R409" i="2"/>
  <c r="R408" i="2" s="1"/>
  <c r="P409" i="2"/>
  <c r="P408" i="2"/>
  <c r="BK409" i="2"/>
  <c r="BK408" i="2"/>
  <c r="J408" i="2" s="1"/>
  <c r="J124" i="2" s="1"/>
  <c r="J409" i="2"/>
  <c r="BE409" i="2"/>
  <c r="BI407" i="2"/>
  <c r="BH407" i="2"/>
  <c r="BG407" i="2"/>
  <c r="BF407" i="2"/>
  <c r="T407" i="2"/>
  <c r="R407" i="2"/>
  <c r="P407" i="2"/>
  <c r="BK407" i="2"/>
  <c r="BK405" i="2" s="1"/>
  <c r="J405" i="2" s="1"/>
  <c r="J123" i="2" s="1"/>
  <c r="J407" i="2"/>
  <c r="BE407" i="2"/>
  <c r="BI406" i="2"/>
  <c r="BH406" i="2"/>
  <c r="BG406" i="2"/>
  <c r="BF406" i="2"/>
  <c r="T406" i="2"/>
  <c r="T405" i="2"/>
  <c r="R406" i="2"/>
  <c r="R405" i="2" s="1"/>
  <c r="P406" i="2"/>
  <c r="P405" i="2"/>
  <c r="BK406" i="2"/>
  <c r="J406" i="2"/>
  <c r="BE406" i="2"/>
  <c r="BI404" i="2"/>
  <c r="BH404" i="2"/>
  <c r="BG404" i="2"/>
  <c r="BF404" i="2"/>
  <c r="T404" i="2"/>
  <c r="R404" i="2"/>
  <c r="P404" i="2"/>
  <c r="BK404" i="2"/>
  <c r="J404" i="2"/>
  <c r="BE404" i="2"/>
  <c r="BI403" i="2"/>
  <c r="BH403" i="2"/>
  <c r="BG403" i="2"/>
  <c r="BF403" i="2"/>
  <c r="T403" i="2"/>
  <c r="R403" i="2"/>
  <c r="P403" i="2"/>
  <c r="BK403" i="2"/>
  <c r="J403" i="2"/>
  <c r="BE403" i="2"/>
  <c r="BI402" i="2"/>
  <c r="BH402" i="2"/>
  <c r="BG402" i="2"/>
  <c r="BF402" i="2"/>
  <c r="T402" i="2"/>
  <c r="R402" i="2"/>
  <c r="P402" i="2"/>
  <c r="BK402" i="2"/>
  <c r="J402" i="2"/>
  <c r="BE402" i="2"/>
  <c r="BI401" i="2"/>
  <c r="BH401" i="2"/>
  <c r="BG401" i="2"/>
  <c r="BF401" i="2"/>
  <c r="T401" i="2"/>
  <c r="R401" i="2"/>
  <c r="P401" i="2"/>
  <c r="BK401" i="2"/>
  <c r="J401" i="2"/>
  <c r="BE401" i="2"/>
  <c r="BI400" i="2"/>
  <c r="BH400" i="2"/>
  <c r="BG400" i="2"/>
  <c r="BF400" i="2"/>
  <c r="T400" i="2"/>
  <c r="R400" i="2"/>
  <c r="P400" i="2"/>
  <c r="BK400" i="2"/>
  <c r="J400" i="2"/>
  <c r="BE400" i="2"/>
  <c r="BI399" i="2"/>
  <c r="BH399" i="2"/>
  <c r="BG399" i="2"/>
  <c r="BF399" i="2"/>
  <c r="T399" i="2"/>
  <c r="R399" i="2"/>
  <c r="P399" i="2"/>
  <c r="BK399" i="2"/>
  <c r="J399" i="2"/>
  <c r="BE399" i="2"/>
  <c r="BI398" i="2"/>
  <c r="BH398" i="2"/>
  <c r="BG398" i="2"/>
  <c r="BF398" i="2"/>
  <c r="T398" i="2"/>
  <c r="R398" i="2"/>
  <c r="P398" i="2"/>
  <c r="BK398" i="2"/>
  <c r="J398" i="2"/>
  <c r="BE398" i="2"/>
  <c r="BI397" i="2"/>
  <c r="BH397" i="2"/>
  <c r="BG397" i="2"/>
  <c r="BF397" i="2"/>
  <c r="T397" i="2"/>
  <c r="R397" i="2"/>
  <c r="P397" i="2"/>
  <c r="BK397" i="2"/>
  <c r="J397" i="2"/>
  <c r="BE397" i="2"/>
  <c r="BI396" i="2"/>
  <c r="BH396" i="2"/>
  <c r="BG396" i="2"/>
  <c r="BF396" i="2"/>
  <c r="T396" i="2"/>
  <c r="R396" i="2"/>
  <c r="P396" i="2"/>
  <c r="BK396" i="2"/>
  <c r="J396" i="2"/>
  <c r="BE396" i="2"/>
  <c r="BI395" i="2"/>
  <c r="BH395" i="2"/>
  <c r="BG395" i="2"/>
  <c r="BF395" i="2"/>
  <c r="T395" i="2"/>
  <c r="R395" i="2"/>
  <c r="P395" i="2"/>
  <c r="BK395" i="2"/>
  <c r="J395" i="2"/>
  <c r="BE395" i="2"/>
  <c r="BI393" i="2"/>
  <c r="BH393" i="2"/>
  <c r="BG393" i="2"/>
  <c r="BF393" i="2"/>
  <c r="T393" i="2"/>
  <c r="R393" i="2"/>
  <c r="P393" i="2"/>
  <c r="P386" i="2" s="1"/>
  <c r="BK393" i="2"/>
  <c r="BK386" i="2" s="1"/>
  <c r="J386" i="2" s="1"/>
  <c r="J122" i="2" s="1"/>
  <c r="J393" i="2"/>
  <c r="BE393" i="2"/>
  <c r="BI391" i="2"/>
  <c r="BH391" i="2"/>
  <c r="BG391" i="2"/>
  <c r="BF391" i="2"/>
  <c r="T391" i="2"/>
  <c r="R391" i="2"/>
  <c r="P391" i="2"/>
  <c r="BK391" i="2"/>
  <c r="J391" i="2"/>
  <c r="BE391" i="2"/>
  <c r="BI389" i="2"/>
  <c r="BH389" i="2"/>
  <c r="BG389" i="2"/>
  <c r="BF389" i="2"/>
  <c r="T389" i="2"/>
  <c r="T386" i="2" s="1"/>
  <c r="R389" i="2"/>
  <c r="P389" i="2"/>
  <c r="BK389" i="2"/>
  <c r="J389" i="2"/>
  <c r="BE389" i="2"/>
  <c r="BI387" i="2"/>
  <c r="BH387" i="2"/>
  <c r="BG387" i="2"/>
  <c r="BF387" i="2"/>
  <c r="T387" i="2"/>
  <c r="R387" i="2"/>
  <c r="R386" i="2"/>
  <c r="P387" i="2"/>
  <c r="BK387" i="2"/>
  <c r="J387" i="2"/>
  <c r="BE387" i="2" s="1"/>
  <c r="BI385" i="2"/>
  <c r="BH385" i="2"/>
  <c r="BG385" i="2"/>
  <c r="BF385" i="2"/>
  <c r="T385" i="2"/>
  <c r="R385" i="2"/>
  <c r="P385" i="2"/>
  <c r="BK385" i="2"/>
  <c r="J385" i="2"/>
  <c r="BE385" i="2"/>
  <c r="BI384" i="2"/>
  <c r="BH384" i="2"/>
  <c r="BG384" i="2"/>
  <c r="BF384" i="2"/>
  <c r="T384" i="2"/>
  <c r="T382" i="2" s="1"/>
  <c r="R384" i="2"/>
  <c r="P384" i="2"/>
  <c r="BK384" i="2"/>
  <c r="J384" i="2"/>
  <c r="BE384" i="2"/>
  <c r="BI383" i="2"/>
  <c r="BH383" i="2"/>
  <c r="BG383" i="2"/>
  <c r="BF383" i="2"/>
  <c r="T383" i="2"/>
  <c r="R383" i="2"/>
  <c r="R382" i="2"/>
  <c r="P383" i="2"/>
  <c r="P382" i="2" s="1"/>
  <c r="BK383" i="2"/>
  <c r="BK382" i="2"/>
  <c r="J382" i="2"/>
  <c r="J121" i="2" s="1"/>
  <c r="J383" i="2"/>
  <c r="BE383" i="2" s="1"/>
  <c r="BI381" i="2"/>
  <c r="BH381" i="2"/>
  <c r="BG381" i="2"/>
  <c r="BF381" i="2"/>
  <c r="T381" i="2"/>
  <c r="R381" i="2"/>
  <c r="P381" i="2"/>
  <c r="BK381" i="2"/>
  <c r="J381" i="2"/>
  <c r="BE381" i="2"/>
  <c r="BI380" i="2"/>
  <c r="BH380" i="2"/>
  <c r="BG380" i="2"/>
  <c r="BF380" i="2"/>
  <c r="T380" i="2"/>
  <c r="R380" i="2"/>
  <c r="P380" i="2"/>
  <c r="BK380" i="2"/>
  <c r="J380" i="2"/>
  <c r="BE380" i="2"/>
  <c r="BI379" i="2"/>
  <c r="BH379" i="2"/>
  <c r="BG379" i="2"/>
  <c r="BF379" i="2"/>
  <c r="T379" i="2"/>
  <c r="R379" i="2"/>
  <c r="P379" i="2"/>
  <c r="BK379" i="2"/>
  <c r="J379" i="2"/>
  <c r="BE379" i="2"/>
  <c r="BI378" i="2"/>
  <c r="BH378" i="2"/>
  <c r="BG378" i="2"/>
  <c r="BF378" i="2"/>
  <c r="T378" i="2"/>
  <c r="R378" i="2"/>
  <c r="P378" i="2"/>
  <c r="BK378" i="2"/>
  <c r="J378" i="2"/>
  <c r="BE378" i="2"/>
  <c r="BI377" i="2"/>
  <c r="BH377" i="2"/>
  <c r="BG377" i="2"/>
  <c r="BF377" i="2"/>
  <c r="T377" i="2"/>
  <c r="R377" i="2"/>
  <c r="P377" i="2"/>
  <c r="BK377" i="2"/>
  <c r="J377" i="2"/>
  <c r="BE377" i="2"/>
  <c r="BI376" i="2"/>
  <c r="BH376" i="2"/>
  <c r="BG376" i="2"/>
  <c r="BF376" i="2"/>
  <c r="T376" i="2"/>
  <c r="R376" i="2"/>
  <c r="P376" i="2"/>
  <c r="BK376" i="2"/>
  <c r="J376" i="2"/>
  <c r="BE376" i="2"/>
  <c r="BI375" i="2"/>
  <c r="BH375" i="2"/>
  <c r="BG375" i="2"/>
  <c r="BF375" i="2"/>
  <c r="T375" i="2"/>
  <c r="R375" i="2"/>
  <c r="P375" i="2"/>
  <c r="BK375" i="2"/>
  <c r="J375" i="2"/>
  <c r="BE375" i="2"/>
  <c r="BI374" i="2"/>
  <c r="BH374" i="2"/>
  <c r="BG374" i="2"/>
  <c r="BF374" i="2"/>
  <c r="T374" i="2"/>
  <c r="R374" i="2"/>
  <c r="R370" i="2" s="1"/>
  <c r="P374" i="2"/>
  <c r="BK374" i="2"/>
  <c r="J374" i="2"/>
  <c r="BE374" i="2"/>
  <c r="BI373" i="2"/>
  <c r="BH373" i="2"/>
  <c r="BG373" i="2"/>
  <c r="BF373" i="2"/>
  <c r="T373" i="2"/>
  <c r="R373" i="2"/>
  <c r="P373" i="2"/>
  <c r="P370" i="2" s="1"/>
  <c r="BK373" i="2"/>
  <c r="J373" i="2"/>
  <c r="BE373" i="2"/>
  <c r="BI372" i="2"/>
  <c r="BH372" i="2"/>
  <c r="BG372" i="2"/>
  <c r="BF372" i="2"/>
  <c r="T372" i="2"/>
  <c r="R372" i="2"/>
  <c r="P372" i="2"/>
  <c r="BK372" i="2"/>
  <c r="J372" i="2"/>
  <c r="BE372" i="2"/>
  <c r="BI371" i="2"/>
  <c r="BH371" i="2"/>
  <c r="BG371" i="2"/>
  <c r="BF371" i="2"/>
  <c r="T371" i="2"/>
  <c r="T370" i="2"/>
  <c r="R371" i="2"/>
  <c r="P371" i="2"/>
  <c r="BK371" i="2"/>
  <c r="BK370" i="2"/>
  <c r="J370" i="2" s="1"/>
  <c r="J120" i="2" s="1"/>
  <c r="J371" i="2"/>
  <c r="BE371" i="2" s="1"/>
  <c r="BI369" i="2"/>
  <c r="BH369" i="2"/>
  <c r="BG369" i="2"/>
  <c r="BF369" i="2"/>
  <c r="T369" i="2"/>
  <c r="R369" i="2"/>
  <c r="P369" i="2"/>
  <c r="BK369" i="2"/>
  <c r="BK367" i="2" s="1"/>
  <c r="J367" i="2" s="1"/>
  <c r="J119" i="2" s="1"/>
  <c r="J369" i="2"/>
  <c r="BE369" i="2"/>
  <c r="BI368" i="2"/>
  <c r="BH368" i="2"/>
  <c r="BG368" i="2"/>
  <c r="BF368" i="2"/>
  <c r="T368" i="2"/>
  <c r="T367" i="2"/>
  <c r="R368" i="2"/>
  <c r="R367" i="2" s="1"/>
  <c r="P368" i="2"/>
  <c r="P367" i="2"/>
  <c r="BK368" i="2"/>
  <c r="J368" i="2"/>
  <c r="BE368" i="2"/>
  <c r="BI366" i="2"/>
  <c r="BH366" i="2"/>
  <c r="BG366" i="2"/>
  <c r="BF366" i="2"/>
  <c r="T366" i="2"/>
  <c r="T363" i="2" s="1"/>
  <c r="R366" i="2"/>
  <c r="R363" i="2" s="1"/>
  <c r="P366" i="2"/>
  <c r="BK366" i="2"/>
  <c r="J366" i="2"/>
  <c r="BE366" i="2"/>
  <c r="BI365" i="2"/>
  <c r="BH365" i="2"/>
  <c r="BG365" i="2"/>
  <c r="BF365" i="2"/>
  <c r="T365" i="2"/>
  <c r="R365" i="2"/>
  <c r="P365" i="2"/>
  <c r="BK365" i="2"/>
  <c r="BK363" i="2" s="1"/>
  <c r="J363" i="2" s="1"/>
  <c r="J118" i="2" s="1"/>
  <c r="J365" i="2"/>
  <c r="BE365" i="2"/>
  <c r="BI364" i="2"/>
  <c r="BH364" i="2"/>
  <c r="BG364" i="2"/>
  <c r="BF364" i="2"/>
  <c r="T364" i="2"/>
  <c r="R364" i="2"/>
  <c r="P364" i="2"/>
  <c r="P363" i="2"/>
  <c r="BK364" i="2"/>
  <c r="J364" i="2"/>
  <c r="BE364" i="2"/>
  <c r="BI362" i="2"/>
  <c r="BH362" i="2"/>
  <c r="BG362" i="2"/>
  <c r="BF362" i="2"/>
  <c r="T362" i="2"/>
  <c r="R362" i="2"/>
  <c r="P362" i="2"/>
  <c r="BK362" i="2"/>
  <c r="J362" i="2"/>
  <c r="BE362" i="2"/>
  <c r="BI361" i="2"/>
  <c r="BH361" i="2"/>
  <c r="BG361" i="2"/>
  <c r="BF361" i="2"/>
  <c r="T361" i="2"/>
  <c r="R361" i="2"/>
  <c r="P361" i="2"/>
  <c r="BK361" i="2"/>
  <c r="J361" i="2"/>
  <c r="BE361" i="2"/>
  <c r="BI360" i="2"/>
  <c r="BH360" i="2"/>
  <c r="BG360" i="2"/>
  <c r="BF360" i="2"/>
  <c r="T360" i="2"/>
  <c r="R360" i="2"/>
  <c r="P360" i="2"/>
  <c r="BK360" i="2"/>
  <c r="J360" i="2"/>
  <c r="BE360" i="2"/>
  <c r="BI359" i="2"/>
  <c r="BH359" i="2"/>
  <c r="BG359" i="2"/>
  <c r="BF359" i="2"/>
  <c r="T359" i="2"/>
  <c r="T354" i="2" s="1"/>
  <c r="R359" i="2"/>
  <c r="R354" i="2" s="1"/>
  <c r="P359" i="2"/>
  <c r="BK359" i="2"/>
  <c r="J359" i="2"/>
  <c r="BE359" i="2"/>
  <c r="BI357" i="2"/>
  <c r="BH357" i="2"/>
  <c r="BG357" i="2"/>
  <c r="BF357" i="2"/>
  <c r="T357" i="2"/>
  <c r="R357" i="2"/>
  <c r="P357" i="2"/>
  <c r="BK357" i="2"/>
  <c r="BK354" i="2" s="1"/>
  <c r="J354" i="2" s="1"/>
  <c r="J117" i="2" s="1"/>
  <c r="J357" i="2"/>
  <c r="BE357" i="2"/>
  <c r="BI355" i="2"/>
  <c r="BH355" i="2"/>
  <c r="BG355" i="2"/>
  <c r="BF355" i="2"/>
  <c r="T355" i="2"/>
  <c r="R355" i="2"/>
  <c r="P355" i="2"/>
  <c r="P354" i="2"/>
  <c r="BK355" i="2"/>
  <c r="J355" i="2"/>
  <c r="BE355" i="2"/>
  <c r="BI353" i="2"/>
  <c r="BH353" i="2"/>
  <c r="BG353" i="2"/>
  <c r="BF353" i="2"/>
  <c r="T353" i="2"/>
  <c r="R353" i="2"/>
  <c r="P353" i="2"/>
  <c r="BK353" i="2"/>
  <c r="J353" i="2"/>
  <c r="BE353" i="2"/>
  <c r="BI352" i="2"/>
  <c r="BH352" i="2"/>
  <c r="BG352" i="2"/>
  <c r="BF352" i="2"/>
  <c r="T352" i="2"/>
  <c r="R352" i="2"/>
  <c r="P352" i="2"/>
  <c r="BK352" i="2"/>
  <c r="J352" i="2"/>
  <c r="BE352" i="2"/>
  <c r="BI351" i="2"/>
  <c r="BH351" i="2"/>
  <c r="BG351" i="2"/>
  <c r="BF351" i="2"/>
  <c r="T351" i="2"/>
  <c r="R351" i="2"/>
  <c r="P351" i="2"/>
  <c r="BK351" i="2"/>
  <c r="J351" i="2"/>
  <c r="BE351" i="2"/>
  <c r="BI350" i="2"/>
  <c r="BH350" i="2"/>
  <c r="BG350" i="2"/>
  <c r="BF350" i="2"/>
  <c r="T350" i="2"/>
  <c r="R350" i="2"/>
  <c r="P350" i="2"/>
  <c r="BK350" i="2"/>
  <c r="J350" i="2"/>
  <c r="BE350" i="2"/>
  <c r="BI348" i="2"/>
  <c r="BH348" i="2"/>
  <c r="BG348" i="2"/>
  <c r="BF348" i="2"/>
  <c r="T348" i="2"/>
  <c r="R348" i="2"/>
  <c r="P348" i="2"/>
  <c r="BK348" i="2"/>
  <c r="J348" i="2"/>
  <c r="BE348" i="2"/>
  <c r="BI347" i="2"/>
  <c r="BH347" i="2"/>
  <c r="BG347" i="2"/>
  <c r="BF347" i="2"/>
  <c r="T347" i="2"/>
  <c r="R347" i="2"/>
  <c r="P347" i="2"/>
  <c r="BK347" i="2"/>
  <c r="J347" i="2"/>
  <c r="BE347" i="2"/>
  <c r="BI346" i="2"/>
  <c r="BH346" i="2"/>
  <c r="BG346" i="2"/>
  <c r="BF346" i="2"/>
  <c r="T346" i="2"/>
  <c r="R346" i="2"/>
  <c r="P346" i="2"/>
  <c r="BK346" i="2"/>
  <c r="J346" i="2"/>
  <c r="BE346" i="2"/>
  <c r="BI345" i="2"/>
  <c r="BH345" i="2"/>
  <c r="BG345" i="2"/>
  <c r="BF345" i="2"/>
  <c r="T345" i="2"/>
  <c r="R345" i="2"/>
  <c r="P345" i="2"/>
  <c r="BK345" i="2"/>
  <c r="J345" i="2"/>
  <c r="BE345" i="2"/>
  <c r="BI344" i="2"/>
  <c r="BH344" i="2"/>
  <c r="BG344" i="2"/>
  <c r="BF344" i="2"/>
  <c r="T344" i="2"/>
  <c r="R344" i="2"/>
  <c r="P344" i="2"/>
  <c r="BK344" i="2"/>
  <c r="J344" i="2"/>
  <c r="BE344" i="2"/>
  <c r="BI343" i="2"/>
  <c r="BH343" i="2"/>
  <c r="BG343" i="2"/>
  <c r="BF343" i="2"/>
  <c r="T343" i="2"/>
  <c r="R343" i="2"/>
  <c r="P343" i="2"/>
  <c r="BK343" i="2"/>
  <c r="J343" i="2"/>
  <c r="BE343" i="2"/>
  <c r="BI342" i="2"/>
  <c r="BH342" i="2"/>
  <c r="BG342" i="2"/>
  <c r="BF342" i="2"/>
  <c r="T342" i="2"/>
  <c r="R342" i="2"/>
  <c r="P342" i="2"/>
  <c r="BK342" i="2"/>
  <c r="J342" i="2"/>
  <c r="BE342" i="2"/>
  <c r="BI341" i="2"/>
  <c r="BH341" i="2"/>
  <c r="BG341" i="2"/>
  <c r="BF341" i="2"/>
  <c r="T341" i="2"/>
  <c r="R341" i="2"/>
  <c r="P341" i="2"/>
  <c r="BK341" i="2"/>
  <c r="J341" i="2"/>
  <c r="BE341" i="2"/>
  <c r="BI340" i="2"/>
  <c r="BH340" i="2"/>
  <c r="BG340" i="2"/>
  <c r="BF340" i="2"/>
  <c r="T340" i="2"/>
  <c r="R340" i="2"/>
  <c r="P340" i="2"/>
  <c r="BK340" i="2"/>
  <c r="J340" i="2"/>
  <c r="BE340" i="2"/>
  <c r="BI339" i="2"/>
  <c r="BH339" i="2"/>
  <c r="BG339" i="2"/>
  <c r="BF339" i="2"/>
  <c r="T339" i="2"/>
  <c r="R339" i="2"/>
  <c r="P339" i="2"/>
  <c r="BK339" i="2"/>
  <c r="J339" i="2"/>
  <c r="BE339" i="2"/>
  <c r="BI338" i="2"/>
  <c r="BH338" i="2"/>
  <c r="BG338" i="2"/>
  <c r="BF338" i="2"/>
  <c r="T338" i="2"/>
  <c r="R338" i="2"/>
  <c r="P338" i="2"/>
  <c r="BK338" i="2"/>
  <c r="J338" i="2"/>
  <c r="BE338" i="2"/>
  <c r="BI337" i="2"/>
  <c r="BH337" i="2"/>
  <c r="BG337" i="2"/>
  <c r="BF337" i="2"/>
  <c r="T337" i="2"/>
  <c r="R337" i="2"/>
  <c r="P337" i="2"/>
  <c r="BK337" i="2"/>
  <c r="J337" i="2"/>
  <c r="BE337" i="2"/>
  <c r="BI335" i="2"/>
  <c r="BH335" i="2"/>
  <c r="BG335" i="2"/>
  <c r="BF335" i="2"/>
  <c r="T335" i="2"/>
  <c r="R335" i="2"/>
  <c r="P335" i="2"/>
  <c r="BK335" i="2"/>
  <c r="J335" i="2"/>
  <c r="BE335" i="2"/>
  <c r="BI334" i="2"/>
  <c r="BH334" i="2"/>
  <c r="BG334" i="2"/>
  <c r="BF334" i="2"/>
  <c r="T334" i="2"/>
  <c r="R334" i="2"/>
  <c r="P334" i="2"/>
  <c r="BK334" i="2"/>
  <c r="J334" i="2"/>
  <c r="BE334" i="2"/>
  <c r="BI332" i="2"/>
  <c r="BH332" i="2"/>
  <c r="BG332" i="2"/>
  <c r="BF332" i="2"/>
  <c r="T332" i="2"/>
  <c r="R332" i="2"/>
  <c r="R327" i="2" s="1"/>
  <c r="P332" i="2"/>
  <c r="BK332" i="2"/>
  <c r="J332" i="2"/>
  <c r="BE332" i="2"/>
  <c r="BI330" i="2"/>
  <c r="BH330" i="2"/>
  <c r="BG330" i="2"/>
  <c r="BF330" i="2"/>
  <c r="T330" i="2"/>
  <c r="R330" i="2"/>
  <c r="P330" i="2"/>
  <c r="P327" i="2" s="1"/>
  <c r="BK330" i="2"/>
  <c r="J330" i="2"/>
  <c r="BE330" i="2"/>
  <c r="BI329" i="2"/>
  <c r="BH329" i="2"/>
  <c r="BG329" i="2"/>
  <c r="BF329" i="2"/>
  <c r="T329" i="2"/>
  <c r="R329" i="2"/>
  <c r="P329" i="2"/>
  <c r="BK329" i="2"/>
  <c r="J329" i="2"/>
  <c r="BE329" i="2"/>
  <c r="BI328" i="2"/>
  <c r="BH328" i="2"/>
  <c r="BG328" i="2"/>
  <c r="BF328" i="2"/>
  <c r="T328" i="2"/>
  <c r="T327" i="2"/>
  <c r="R328" i="2"/>
  <c r="P328" i="2"/>
  <c r="BK328" i="2"/>
  <c r="BK327" i="2"/>
  <c r="J327" i="2" s="1"/>
  <c r="J116" i="2" s="1"/>
  <c r="J328" i="2"/>
  <c r="BE328" i="2" s="1"/>
  <c r="BI326" i="2"/>
  <c r="BH326" i="2"/>
  <c r="BG326" i="2"/>
  <c r="BF326" i="2"/>
  <c r="T326" i="2"/>
  <c r="R326" i="2"/>
  <c r="P326" i="2"/>
  <c r="BK326" i="2"/>
  <c r="J326" i="2"/>
  <c r="BE326" i="2"/>
  <c r="BI325" i="2"/>
  <c r="BH325" i="2"/>
  <c r="BG325" i="2"/>
  <c r="BF325" i="2"/>
  <c r="T325" i="2"/>
  <c r="R325" i="2"/>
  <c r="P325" i="2"/>
  <c r="BK325" i="2"/>
  <c r="J325" i="2"/>
  <c r="BE325" i="2"/>
  <c r="BI324" i="2"/>
  <c r="BH324" i="2"/>
  <c r="BG324" i="2"/>
  <c r="BF324" i="2"/>
  <c r="T324" i="2"/>
  <c r="R324" i="2"/>
  <c r="P324" i="2"/>
  <c r="BK324" i="2"/>
  <c r="J324" i="2"/>
  <c r="BE324" i="2"/>
  <c r="BI323" i="2"/>
  <c r="BH323" i="2"/>
  <c r="BG323" i="2"/>
  <c r="BF323" i="2"/>
  <c r="T323" i="2"/>
  <c r="R323" i="2"/>
  <c r="P323" i="2"/>
  <c r="BK323" i="2"/>
  <c r="J323" i="2"/>
  <c r="BE323" i="2"/>
  <c r="BI322" i="2"/>
  <c r="BH322" i="2"/>
  <c r="BG322" i="2"/>
  <c r="BF322" i="2"/>
  <c r="T322" i="2"/>
  <c r="R322" i="2"/>
  <c r="P322" i="2"/>
  <c r="BK322" i="2"/>
  <c r="J322" i="2"/>
  <c r="BE322" i="2"/>
  <c r="BI320" i="2"/>
  <c r="BH320" i="2"/>
  <c r="BG320" i="2"/>
  <c r="BF320" i="2"/>
  <c r="T320" i="2"/>
  <c r="R320" i="2"/>
  <c r="P320" i="2"/>
  <c r="BK320" i="2"/>
  <c r="J320" i="2"/>
  <c r="BE320" i="2"/>
  <c r="BI319" i="2"/>
  <c r="BH319" i="2"/>
  <c r="BG319" i="2"/>
  <c r="BF319" i="2"/>
  <c r="T319" i="2"/>
  <c r="R319" i="2"/>
  <c r="P319" i="2"/>
  <c r="BK319" i="2"/>
  <c r="J319" i="2"/>
  <c r="BE319" i="2"/>
  <c r="BI318" i="2"/>
  <c r="BH318" i="2"/>
  <c r="BG318" i="2"/>
  <c r="BF318" i="2"/>
  <c r="T318" i="2"/>
  <c r="R318" i="2"/>
  <c r="P318" i="2"/>
  <c r="BK318" i="2"/>
  <c r="J318" i="2"/>
  <c r="BE318" i="2"/>
  <c r="BI317" i="2"/>
  <c r="BH317" i="2"/>
  <c r="BG317" i="2"/>
  <c r="BF317" i="2"/>
  <c r="T317" i="2"/>
  <c r="R317" i="2"/>
  <c r="R311" i="2" s="1"/>
  <c r="P317" i="2"/>
  <c r="BK317" i="2"/>
  <c r="J317" i="2"/>
  <c r="BE317" i="2"/>
  <c r="BI315" i="2"/>
  <c r="BH315" i="2"/>
  <c r="BG315" i="2"/>
  <c r="BF315" i="2"/>
  <c r="T315" i="2"/>
  <c r="R315" i="2"/>
  <c r="P315" i="2"/>
  <c r="BK315" i="2"/>
  <c r="J315" i="2"/>
  <c r="BE315" i="2"/>
  <c r="BI313" i="2"/>
  <c r="BH313" i="2"/>
  <c r="BG313" i="2"/>
  <c r="BF313" i="2"/>
  <c r="T313" i="2"/>
  <c r="R313" i="2"/>
  <c r="P313" i="2"/>
  <c r="BK313" i="2"/>
  <c r="J313" i="2"/>
  <c r="BE313" i="2"/>
  <c r="BI312" i="2"/>
  <c r="BH312" i="2"/>
  <c r="BG312" i="2"/>
  <c r="BF312" i="2"/>
  <c r="T312" i="2"/>
  <c r="T311" i="2"/>
  <c r="R312" i="2"/>
  <c r="P312" i="2"/>
  <c r="P311" i="2" s="1"/>
  <c r="BK312" i="2"/>
  <c r="BK311" i="2"/>
  <c r="J311" i="2" s="1"/>
  <c r="J115" i="2" s="1"/>
  <c r="J312" i="2"/>
  <c r="BE312" i="2" s="1"/>
  <c r="BI310" i="2"/>
  <c r="BH310" i="2"/>
  <c r="BG310" i="2"/>
  <c r="BF310" i="2"/>
  <c r="T310" i="2"/>
  <c r="R310" i="2"/>
  <c r="P310" i="2"/>
  <c r="BK310" i="2"/>
  <c r="J310" i="2"/>
  <c r="BE310" i="2"/>
  <c r="BI308" i="2"/>
  <c r="BH308" i="2"/>
  <c r="BG308" i="2"/>
  <c r="BF308" i="2"/>
  <c r="T308" i="2"/>
  <c r="R308" i="2"/>
  <c r="P308" i="2"/>
  <c r="BK308" i="2"/>
  <c r="J308" i="2"/>
  <c r="BE308" i="2"/>
  <c r="BI306" i="2"/>
  <c r="BH306" i="2"/>
  <c r="BG306" i="2"/>
  <c r="BF306" i="2"/>
  <c r="T306" i="2"/>
  <c r="R306" i="2"/>
  <c r="P306" i="2"/>
  <c r="BK306" i="2"/>
  <c r="J306" i="2"/>
  <c r="BE306" i="2" s="1"/>
  <c r="BI304" i="2"/>
  <c r="BH304" i="2"/>
  <c r="BG304" i="2"/>
  <c r="BF304" i="2"/>
  <c r="T304" i="2"/>
  <c r="R304" i="2"/>
  <c r="P304" i="2"/>
  <c r="BK304" i="2"/>
  <c r="J304" i="2"/>
  <c r="BE304" i="2"/>
  <c r="BI302" i="2"/>
  <c r="BH302" i="2"/>
  <c r="BG302" i="2"/>
  <c r="BF302" i="2"/>
  <c r="T302" i="2"/>
  <c r="R302" i="2"/>
  <c r="P302" i="2"/>
  <c r="BK302" i="2"/>
  <c r="J302" i="2"/>
  <c r="BE302" i="2"/>
  <c r="BI300" i="2"/>
  <c r="BH300" i="2"/>
  <c r="BG300" i="2"/>
  <c r="BF300" i="2"/>
  <c r="T300" i="2"/>
  <c r="R300" i="2"/>
  <c r="R294" i="2" s="1"/>
  <c r="R276" i="2" s="1"/>
  <c r="P300" i="2"/>
  <c r="BK300" i="2"/>
  <c r="J300" i="2"/>
  <c r="BE300" i="2"/>
  <c r="BI298" i="2"/>
  <c r="BH298" i="2"/>
  <c r="BG298" i="2"/>
  <c r="BF298" i="2"/>
  <c r="T298" i="2"/>
  <c r="R298" i="2"/>
  <c r="P298" i="2"/>
  <c r="BK298" i="2"/>
  <c r="J298" i="2"/>
  <c r="BE298" i="2"/>
  <c r="BI296" i="2"/>
  <c r="BH296" i="2"/>
  <c r="BG296" i="2"/>
  <c r="BF296" i="2"/>
  <c r="T296" i="2"/>
  <c r="R296" i="2"/>
  <c r="P296" i="2"/>
  <c r="BK296" i="2"/>
  <c r="J296" i="2"/>
  <c r="BE296" i="2"/>
  <c r="BI295" i="2"/>
  <c r="BH295" i="2"/>
  <c r="BG295" i="2"/>
  <c r="BF295" i="2"/>
  <c r="T295" i="2"/>
  <c r="T294" i="2"/>
  <c r="R295" i="2"/>
  <c r="P295" i="2"/>
  <c r="P294" i="2" s="1"/>
  <c r="BK295" i="2"/>
  <c r="BK294" i="2"/>
  <c r="J294" i="2" s="1"/>
  <c r="J114" i="2" s="1"/>
  <c r="J295" i="2"/>
  <c r="BE295" i="2" s="1"/>
  <c r="BI292" i="2"/>
  <c r="BH292" i="2"/>
  <c r="BG292" i="2"/>
  <c r="BF292" i="2"/>
  <c r="T292" i="2"/>
  <c r="R292" i="2"/>
  <c r="P292" i="2"/>
  <c r="BK292" i="2"/>
  <c r="J292" i="2"/>
  <c r="BE292" i="2"/>
  <c r="BI290" i="2"/>
  <c r="BH290" i="2"/>
  <c r="BG290" i="2"/>
  <c r="BF290" i="2"/>
  <c r="T290" i="2"/>
  <c r="R290" i="2"/>
  <c r="P290" i="2"/>
  <c r="BK290" i="2"/>
  <c r="J290" i="2"/>
  <c r="BE290" i="2"/>
  <c r="BI288" i="2"/>
  <c r="BH288" i="2"/>
  <c r="BG288" i="2"/>
  <c r="BF288" i="2"/>
  <c r="T288" i="2"/>
  <c r="T287" i="2"/>
  <c r="R288" i="2"/>
  <c r="R287" i="2"/>
  <c r="P288" i="2"/>
  <c r="P287" i="2" s="1"/>
  <c r="BK288" i="2"/>
  <c r="BK287" i="2"/>
  <c r="J287" i="2" s="1"/>
  <c r="J113" i="2" s="1"/>
  <c r="J288" i="2"/>
  <c r="BE288" i="2" s="1"/>
  <c r="BI286" i="2"/>
  <c r="BH286" i="2"/>
  <c r="BG286" i="2"/>
  <c r="BF286" i="2"/>
  <c r="T286" i="2"/>
  <c r="R286" i="2"/>
  <c r="P286" i="2"/>
  <c r="P280" i="2" s="1"/>
  <c r="BK286" i="2"/>
  <c r="J286" i="2"/>
  <c r="BE286" i="2"/>
  <c r="BI284" i="2"/>
  <c r="BH284" i="2"/>
  <c r="BG284" i="2"/>
  <c r="BF284" i="2"/>
  <c r="T284" i="2"/>
  <c r="R284" i="2"/>
  <c r="P284" i="2"/>
  <c r="BK284" i="2"/>
  <c r="J284" i="2"/>
  <c r="BE284" i="2"/>
  <c r="BI282" i="2"/>
  <c r="BH282" i="2"/>
  <c r="BG282" i="2"/>
  <c r="BF282" i="2"/>
  <c r="T282" i="2"/>
  <c r="R282" i="2"/>
  <c r="P282" i="2"/>
  <c r="BK282" i="2"/>
  <c r="J282" i="2"/>
  <c r="BE282" i="2" s="1"/>
  <c r="BI281" i="2"/>
  <c r="BH281" i="2"/>
  <c r="BG281" i="2"/>
  <c r="BF281" i="2"/>
  <c r="T281" i="2"/>
  <c r="T280" i="2" s="1"/>
  <c r="R281" i="2"/>
  <c r="R280" i="2"/>
  <c r="P281" i="2"/>
  <c r="BK281" i="2"/>
  <c r="BK280" i="2" s="1"/>
  <c r="J280" i="2" s="1"/>
  <c r="J112" i="2" s="1"/>
  <c r="J281" i="2"/>
  <c r="BE281" i="2" s="1"/>
  <c r="BI278" i="2"/>
  <c r="BH278" i="2"/>
  <c r="BG278" i="2"/>
  <c r="BF278" i="2"/>
  <c r="T278" i="2"/>
  <c r="T277" i="2"/>
  <c r="T276" i="2" s="1"/>
  <c r="R278" i="2"/>
  <c r="R277" i="2"/>
  <c r="P278" i="2"/>
  <c r="P277" i="2"/>
  <c r="BK278" i="2"/>
  <c r="BK277" i="2"/>
  <c r="BK276" i="2" s="1"/>
  <c r="J276" i="2" s="1"/>
  <c r="J110" i="2" s="1"/>
  <c r="J277" i="2"/>
  <c r="J111" i="2" s="1"/>
  <c r="J278" i="2"/>
  <c r="BE278" i="2" s="1"/>
  <c r="BI275" i="2"/>
  <c r="BH275" i="2"/>
  <c r="BG275" i="2"/>
  <c r="BF275" i="2"/>
  <c r="T275" i="2"/>
  <c r="T274" i="2"/>
  <c r="R275" i="2"/>
  <c r="R274" i="2"/>
  <c r="P275" i="2"/>
  <c r="P274" i="2" s="1"/>
  <c r="BK275" i="2"/>
  <c r="BK274" i="2"/>
  <c r="J274" i="2" s="1"/>
  <c r="J109" i="2" s="1"/>
  <c r="J275" i="2"/>
  <c r="BE275" i="2"/>
  <c r="BI273" i="2"/>
  <c r="BH273" i="2"/>
  <c r="BG273" i="2"/>
  <c r="BF273" i="2"/>
  <c r="T273" i="2"/>
  <c r="R273" i="2"/>
  <c r="P273" i="2"/>
  <c r="BK273" i="2"/>
  <c r="J273" i="2"/>
  <c r="BE273" i="2"/>
  <c r="BI272" i="2"/>
  <c r="BH272" i="2"/>
  <c r="BG272" i="2"/>
  <c r="BF272" i="2"/>
  <c r="T272" i="2"/>
  <c r="R272" i="2"/>
  <c r="P272" i="2"/>
  <c r="BK272" i="2"/>
  <c r="J272" i="2"/>
  <c r="BE272" i="2"/>
  <c r="BI271" i="2"/>
  <c r="BH271" i="2"/>
  <c r="BG271" i="2"/>
  <c r="BF271" i="2"/>
  <c r="T271" i="2"/>
  <c r="R271" i="2"/>
  <c r="R267" i="2" s="1"/>
  <c r="P271" i="2"/>
  <c r="BK271" i="2"/>
  <c r="J271" i="2"/>
  <c r="BE271" i="2"/>
  <c r="BI270" i="2"/>
  <c r="BH270" i="2"/>
  <c r="BG270" i="2"/>
  <c r="BF270" i="2"/>
  <c r="T270" i="2"/>
  <c r="R270" i="2"/>
  <c r="P270" i="2"/>
  <c r="P267" i="2" s="1"/>
  <c r="BK270" i="2"/>
  <c r="J270" i="2"/>
  <c r="BE270" i="2"/>
  <c r="BI269" i="2"/>
  <c r="BH269" i="2"/>
  <c r="BG269" i="2"/>
  <c r="BF269" i="2"/>
  <c r="T269" i="2"/>
  <c r="R269" i="2"/>
  <c r="P269" i="2"/>
  <c r="BK269" i="2"/>
  <c r="J269" i="2"/>
  <c r="BE269" i="2"/>
  <c r="BI268" i="2"/>
  <c r="BH268" i="2"/>
  <c r="BG268" i="2"/>
  <c r="BF268" i="2"/>
  <c r="T268" i="2"/>
  <c r="T267" i="2"/>
  <c r="R268" i="2"/>
  <c r="P268" i="2"/>
  <c r="BK268" i="2"/>
  <c r="BK267" i="2"/>
  <c r="J267" i="2" s="1"/>
  <c r="J108" i="2" s="1"/>
  <c r="J268" i="2"/>
  <c r="BE268" i="2"/>
  <c r="BI266" i="2"/>
  <c r="BH266" i="2"/>
  <c r="BG266" i="2"/>
  <c r="BF266" i="2"/>
  <c r="T266" i="2"/>
  <c r="R266" i="2"/>
  <c r="P266" i="2"/>
  <c r="BK266" i="2"/>
  <c r="J266" i="2"/>
  <c r="BE266" i="2"/>
  <c r="BI265" i="2"/>
  <c r="BH265" i="2"/>
  <c r="BG265" i="2"/>
  <c r="BF265" i="2"/>
  <c r="T265" i="2"/>
  <c r="R265" i="2"/>
  <c r="P265" i="2"/>
  <c r="BK265" i="2"/>
  <c r="J265" i="2"/>
  <c r="BE265" i="2"/>
  <c r="BI264" i="2"/>
  <c r="BH264" i="2"/>
  <c r="BG264" i="2"/>
  <c r="BF264" i="2"/>
  <c r="T264" i="2"/>
  <c r="R264" i="2"/>
  <c r="P264" i="2"/>
  <c r="BK264" i="2"/>
  <c r="J264" i="2"/>
  <c r="BE264" i="2"/>
  <c r="BI263" i="2"/>
  <c r="BH263" i="2"/>
  <c r="BG263" i="2"/>
  <c r="BF263" i="2"/>
  <c r="T263" i="2"/>
  <c r="R263" i="2"/>
  <c r="P263" i="2"/>
  <c r="BK263" i="2"/>
  <c r="J263" i="2"/>
  <c r="BE263" i="2"/>
  <c r="BI262" i="2"/>
  <c r="BH262" i="2"/>
  <c r="BG262" i="2"/>
  <c r="BF262" i="2"/>
  <c r="T262" i="2"/>
  <c r="R262" i="2"/>
  <c r="P262" i="2"/>
  <c r="BK262" i="2"/>
  <c r="J262" i="2"/>
  <c r="BE262" i="2"/>
  <c r="BI261" i="2"/>
  <c r="BH261" i="2"/>
  <c r="BG261" i="2"/>
  <c r="BF261" i="2"/>
  <c r="T261" i="2"/>
  <c r="T258" i="2" s="1"/>
  <c r="R261" i="2"/>
  <c r="R258" i="2" s="1"/>
  <c r="P261" i="2"/>
  <c r="BK261" i="2"/>
  <c r="J261" i="2"/>
  <c r="BE261" i="2"/>
  <c r="BI260" i="2"/>
  <c r="BH260" i="2"/>
  <c r="BG260" i="2"/>
  <c r="BF260" i="2"/>
  <c r="T260" i="2"/>
  <c r="R260" i="2"/>
  <c r="P260" i="2"/>
  <c r="BK260" i="2"/>
  <c r="BK258" i="2" s="1"/>
  <c r="J258" i="2" s="1"/>
  <c r="J107" i="2" s="1"/>
  <c r="J260" i="2"/>
  <c r="BE260" i="2"/>
  <c r="BI259" i="2"/>
  <c r="BH259" i="2"/>
  <c r="BG259" i="2"/>
  <c r="BF259" i="2"/>
  <c r="T259" i="2"/>
  <c r="R259" i="2"/>
  <c r="P259" i="2"/>
  <c r="P258" i="2"/>
  <c r="BK259" i="2"/>
  <c r="J259" i="2"/>
  <c r="BE259" i="2"/>
  <c r="BI257" i="2"/>
  <c r="BH257" i="2"/>
  <c r="BG257" i="2"/>
  <c r="BF257" i="2"/>
  <c r="T257" i="2"/>
  <c r="R257" i="2"/>
  <c r="P257" i="2"/>
  <c r="BK257" i="2"/>
  <c r="J257" i="2"/>
  <c r="BE257" i="2"/>
  <c r="BI256" i="2"/>
  <c r="BH256" i="2"/>
  <c r="BG256" i="2"/>
  <c r="BF256" i="2"/>
  <c r="T256" i="2"/>
  <c r="R256" i="2"/>
  <c r="P256" i="2"/>
  <c r="BK256" i="2"/>
  <c r="J256" i="2"/>
  <c r="BE256" i="2"/>
  <c r="BI255" i="2"/>
  <c r="BH255" i="2"/>
  <c r="BG255" i="2"/>
  <c r="BF255" i="2"/>
  <c r="T255" i="2"/>
  <c r="R255" i="2"/>
  <c r="P255" i="2"/>
  <c r="BK255" i="2"/>
  <c r="J255" i="2"/>
  <c r="BE255" i="2"/>
  <c r="BI254" i="2"/>
  <c r="BH254" i="2"/>
  <c r="BG254" i="2"/>
  <c r="BF254" i="2"/>
  <c r="T254" i="2"/>
  <c r="T251" i="2" s="1"/>
  <c r="R254" i="2"/>
  <c r="R251" i="2" s="1"/>
  <c r="P254" i="2"/>
  <c r="BK254" i="2"/>
  <c r="J254" i="2"/>
  <c r="BE254" i="2"/>
  <c r="BI253" i="2"/>
  <c r="BH253" i="2"/>
  <c r="BG253" i="2"/>
  <c r="BF253" i="2"/>
  <c r="T253" i="2"/>
  <c r="R253" i="2"/>
  <c r="P253" i="2"/>
  <c r="BK253" i="2"/>
  <c r="BK251" i="2" s="1"/>
  <c r="J251" i="2" s="1"/>
  <c r="J106" i="2" s="1"/>
  <c r="J253" i="2"/>
  <c r="BE253" i="2"/>
  <c r="BI252" i="2"/>
  <c r="BH252" i="2"/>
  <c r="BG252" i="2"/>
  <c r="BF252" i="2"/>
  <c r="T252" i="2"/>
  <c r="R252" i="2"/>
  <c r="P252" i="2"/>
  <c r="P251" i="2"/>
  <c r="BK252" i="2"/>
  <c r="J252" i="2"/>
  <c r="BE252" i="2"/>
  <c r="BI250" i="2"/>
  <c r="BH250" i="2"/>
  <c r="BG250" i="2"/>
  <c r="BF250" i="2"/>
  <c r="T250" i="2"/>
  <c r="R250" i="2"/>
  <c r="P250" i="2"/>
  <c r="BK250" i="2"/>
  <c r="J250" i="2"/>
  <c r="BE250" i="2"/>
  <c r="BI249" i="2"/>
  <c r="BH249" i="2"/>
  <c r="BG249" i="2"/>
  <c r="BF249" i="2"/>
  <c r="T249" i="2"/>
  <c r="R249" i="2"/>
  <c r="P249" i="2"/>
  <c r="BK249" i="2"/>
  <c r="J249" i="2"/>
  <c r="BE249" i="2"/>
  <c r="BI248" i="2"/>
  <c r="BH248" i="2"/>
  <c r="BG248" i="2"/>
  <c r="BF248" i="2"/>
  <c r="T248" i="2"/>
  <c r="R248" i="2"/>
  <c r="P248" i="2"/>
  <c r="BK248" i="2"/>
  <c r="J248" i="2"/>
  <c r="BE248" i="2"/>
  <c r="BI247" i="2"/>
  <c r="BH247" i="2"/>
  <c r="BG247" i="2"/>
  <c r="BF247" i="2"/>
  <c r="T247" i="2"/>
  <c r="R247" i="2"/>
  <c r="P247" i="2"/>
  <c r="BK247" i="2"/>
  <c r="J247" i="2"/>
  <c r="BE247" i="2"/>
  <c r="BI246" i="2"/>
  <c r="BH246" i="2"/>
  <c r="BG246" i="2"/>
  <c r="BF246" i="2"/>
  <c r="T246" i="2"/>
  <c r="R246" i="2"/>
  <c r="P246" i="2"/>
  <c r="BK246" i="2"/>
  <c r="J246" i="2"/>
  <c r="BE246" i="2"/>
  <c r="BI244" i="2"/>
  <c r="BH244" i="2"/>
  <c r="BG244" i="2"/>
  <c r="BF244" i="2"/>
  <c r="T244" i="2"/>
  <c r="R244" i="2"/>
  <c r="P244" i="2"/>
  <c r="BK244" i="2"/>
  <c r="J244" i="2"/>
  <c r="BE244" i="2"/>
  <c r="BI243" i="2"/>
  <c r="BH243" i="2"/>
  <c r="BG243" i="2"/>
  <c r="BF243" i="2"/>
  <c r="T243" i="2"/>
  <c r="R243" i="2"/>
  <c r="R239" i="2" s="1"/>
  <c r="P243" i="2"/>
  <c r="BK243" i="2"/>
  <c r="J243" i="2"/>
  <c r="BE243" i="2"/>
  <c r="BI242" i="2"/>
  <c r="BH242" i="2"/>
  <c r="BG242" i="2"/>
  <c r="BF242" i="2"/>
  <c r="T242" i="2"/>
  <c r="R242" i="2"/>
  <c r="P242" i="2"/>
  <c r="P239" i="2" s="1"/>
  <c r="BK242" i="2"/>
  <c r="J242" i="2"/>
  <c r="BE242" i="2"/>
  <c r="BI241" i="2"/>
  <c r="BH241" i="2"/>
  <c r="BG241" i="2"/>
  <c r="BF241" i="2"/>
  <c r="T241" i="2"/>
  <c r="R241" i="2"/>
  <c r="P241" i="2"/>
  <c r="BK241" i="2"/>
  <c r="J241" i="2"/>
  <c r="BE241" i="2"/>
  <c r="BI240" i="2"/>
  <c r="BH240" i="2"/>
  <c r="BG240" i="2"/>
  <c r="BF240" i="2"/>
  <c r="T240" i="2"/>
  <c r="T239" i="2"/>
  <c r="R240" i="2"/>
  <c r="P240" i="2"/>
  <c r="BK240" i="2"/>
  <c r="BK239" i="2"/>
  <c r="J239" i="2" s="1"/>
  <c r="J105" i="2" s="1"/>
  <c r="J240" i="2"/>
  <c r="BE240" i="2" s="1"/>
  <c r="BI238" i="2"/>
  <c r="BH238" i="2"/>
  <c r="BG238" i="2"/>
  <c r="BF238" i="2"/>
  <c r="T238" i="2"/>
  <c r="R238" i="2"/>
  <c r="P238" i="2"/>
  <c r="BK238" i="2"/>
  <c r="BK236" i="2" s="1"/>
  <c r="J236" i="2" s="1"/>
  <c r="J104" i="2" s="1"/>
  <c r="J238" i="2"/>
  <c r="BE238" i="2"/>
  <c r="BI237" i="2"/>
  <c r="BH237" i="2"/>
  <c r="BG237" i="2"/>
  <c r="BF237" i="2"/>
  <c r="T237" i="2"/>
  <c r="T236" i="2"/>
  <c r="R237" i="2"/>
  <c r="R236" i="2"/>
  <c r="P237" i="2"/>
  <c r="P236" i="2"/>
  <c r="BK237" i="2"/>
  <c r="J237" i="2"/>
  <c r="BE237" i="2"/>
  <c r="BI235" i="2"/>
  <c r="BH235" i="2"/>
  <c r="BG235" i="2"/>
  <c r="BF235" i="2"/>
  <c r="T235" i="2"/>
  <c r="R235" i="2"/>
  <c r="P235" i="2"/>
  <c r="BK235" i="2"/>
  <c r="J235" i="2"/>
  <c r="BE235" i="2"/>
  <c r="BI234" i="2"/>
  <c r="BH234" i="2"/>
  <c r="BG234" i="2"/>
  <c r="BF234" i="2"/>
  <c r="T234" i="2"/>
  <c r="R234" i="2"/>
  <c r="P234" i="2"/>
  <c r="BK234" i="2"/>
  <c r="J234" i="2"/>
  <c r="BE234" i="2"/>
  <c r="BI233" i="2"/>
  <c r="BH233" i="2"/>
  <c r="BG233" i="2"/>
  <c r="BF233" i="2"/>
  <c r="T233" i="2"/>
  <c r="R233" i="2"/>
  <c r="P233" i="2"/>
  <c r="BK233" i="2"/>
  <c r="J233" i="2"/>
  <c r="BE233" i="2"/>
  <c r="BI232" i="2"/>
  <c r="BH232" i="2"/>
  <c r="BG232" i="2"/>
  <c r="BF232" i="2"/>
  <c r="T232" i="2"/>
  <c r="R232" i="2"/>
  <c r="P232" i="2"/>
  <c r="BK232" i="2"/>
  <c r="J232" i="2"/>
  <c r="BE232" i="2"/>
  <c r="BI231" i="2"/>
  <c r="BH231" i="2"/>
  <c r="BG231" i="2"/>
  <c r="BF231" i="2"/>
  <c r="T231" i="2"/>
  <c r="R231" i="2"/>
  <c r="P231" i="2"/>
  <c r="P226" i="2" s="1"/>
  <c r="BK231" i="2"/>
  <c r="BK226" i="2" s="1"/>
  <c r="J226" i="2" s="1"/>
  <c r="J103" i="2" s="1"/>
  <c r="J231" i="2"/>
  <c r="BE231" i="2"/>
  <c r="BI230" i="2"/>
  <c r="BH230" i="2"/>
  <c r="BG230" i="2"/>
  <c r="BF230" i="2"/>
  <c r="T230" i="2"/>
  <c r="R230" i="2"/>
  <c r="P230" i="2"/>
  <c r="BK230" i="2"/>
  <c r="J230" i="2"/>
  <c r="BE230" i="2"/>
  <c r="BI229" i="2"/>
  <c r="BH229" i="2"/>
  <c r="BG229" i="2"/>
  <c r="BF229" i="2"/>
  <c r="T229" i="2"/>
  <c r="T226" i="2" s="1"/>
  <c r="R229" i="2"/>
  <c r="P229" i="2"/>
  <c r="BK229" i="2"/>
  <c r="J229" i="2"/>
  <c r="BE229" i="2"/>
  <c r="BI227" i="2"/>
  <c r="BH227" i="2"/>
  <c r="BG227" i="2"/>
  <c r="BF227" i="2"/>
  <c r="T227" i="2"/>
  <c r="R227" i="2"/>
  <c r="R226" i="2"/>
  <c r="P227" i="2"/>
  <c r="BK227" i="2"/>
  <c r="J227" i="2"/>
  <c r="BE227" i="2" s="1"/>
  <c r="BI225" i="2"/>
  <c r="BH225" i="2"/>
  <c r="BG225" i="2"/>
  <c r="BF225" i="2"/>
  <c r="T225" i="2"/>
  <c r="R225" i="2"/>
  <c r="P225" i="2"/>
  <c r="BK225" i="2"/>
  <c r="J225" i="2"/>
  <c r="BE225" i="2"/>
  <c r="BI224" i="2"/>
  <c r="BH224" i="2"/>
  <c r="BG224" i="2"/>
  <c r="BF224" i="2"/>
  <c r="T224" i="2"/>
  <c r="T222" i="2" s="1"/>
  <c r="R224" i="2"/>
  <c r="P224" i="2"/>
  <c r="BK224" i="2"/>
  <c r="J224" i="2"/>
  <c r="BE224" i="2"/>
  <c r="BI223" i="2"/>
  <c r="BH223" i="2"/>
  <c r="BG223" i="2"/>
  <c r="BF223" i="2"/>
  <c r="T223" i="2"/>
  <c r="R223" i="2"/>
  <c r="R222" i="2"/>
  <c r="P223" i="2"/>
  <c r="P222" i="2" s="1"/>
  <c r="BK223" i="2"/>
  <c r="BK222" i="2"/>
  <c r="J222" i="2"/>
  <c r="J102" i="2" s="1"/>
  <c r="J223" i="2"/>
  <c r="BE223" i="2" s="1"/>
  <c r="BI221" i="2"/>
  <c r="BH221" i="2"/>
  <c r="BG221" i="2"/>
  <c r="BF221" i="2"/>
  <c r="T221" i="2"/>
  <c r="R221" i="2"/>
  <c r="P221" i="2"/>
  <c r="BK221" i="2"/>
  <c r="J221" i="2"/>
  <c r="BE221" i="2"/>
  <c r="BI220" i="2"/>
  <c r="BH220" i="2"/>
  <c r="BG220" i="2"/>
  <c r="BF220" i="2"/>
  <c r="T220" i="2"/>
  <c r="R220" i="2"/>
  <c r="P220" i="2"/>
  <c r="BK220" i="2"/>
  <c r="J220" i="2"/>
  <c r="BE220" i="2"/>
  <c r="BI219" i="2"/>
  <c r="BH219" i="2"/>
  <c r="BG219" i="2"/>
  <c r="BF219" i="2"/>
  <c r="T219" i="2"/>
  <c r="R219" i="2"/>
  <c r="P219" i="2"/>
  <c r="BK219" i="2"/>
  <c r="J219" i="2"/>
  <c r="BE219" i="2" s="1"/>
  <c r="BI218" i="2"/>
  <c r="BH218" i="2"/>
  <c r="BG218" i="2"/>
  <c r="BF218" i="2"/>
  <c r="T218" i="2"/>
  <c r="R218" i="2"/>
  <c r="P218" i="2"/>
  <c r="BK218" i="2"/>
  <c r="J218" i="2"/>
  <c r="BE218" i="2"/>
  <c r="BI217" i="2"/>
  <c r="BH217" i="2"/>
  <c r="BG217" i="2"/>
  <c r="BF217" i="2"/>
  <c r="T217" i="2"/>
  <c r="R217" i="2"/>
  <c r="P217" i="2"/>
  <c r="BK217" i="2"/>
  <c r="J217" i="2"/>
  <c r="BE217" i="2"/>
  <c r="BI216" i="2"/>
  <c r="BH216" i="2"/>
  <c r="BG216" i="2"/>
  <c r="BF216" i="2"/>
  <c r="T216" i="2"/>
  <c r="R216" i="2"/>
  <c r="P216" i="2"/>
  <c r="BK216" i="2"/>
  <c r="J216" i="2"/>
  <c r="BE216" i="2"/>
  <c r="BI215" i="2"/>
  <c r="BH215" i="2"/>
  <c r="BG215" i="2"/>
  <c r="BF215" i="2"/>
  <c r="T215" i="2"/>
  <c r="R215" i="2"/>
  <c r="P215" i="2"/>
  <c r="BK215" i="2"/>
  <c r="J215" i="2"/>
  <c r="BE215" i="2"/>
  <c r="BI214" i="2"/>
  <c r="BH214" i="2"/>
  <c r="BG214" i="2"/>
  <c r="BF214" i="2"/>
  <c r="T214" i="2"/>
  <c r="R214" i="2"/>
  <c r="P214" i="2"/>
  <c r="BK214" i="2"/>
  <c r="J214" i="2"/>
  <c r="BE214" i="2" s="1"/>
  <c r="BI213" i="2"/>
  <c r="BH213" i="2"/>
  <c r="BG213" i="2"/>
  <c r="BF213" i="2"/>
  <c r="T213" i="2"/>
  <c r="R213" i="2"/>
  <c r="P213" i="2"/>
  <c r="BK213" i="2"/>
  <c r="J213" i="2"/>
  <c r="BE213" i="2"/>
  <c r="BI212" i="2"/>
  <c r="BH212" i="2"/>
  <c r="BG212" i="2"/>
  <c r="BF212" i="2"/>
  <c r="T212" i="2"/>
  <c r="R212" i="2"/>
  <c r="P212" i="2"/>
  <c r="BK212" i="2"/>
  <c r="J212" i="2"/>
  <c r="BE212" i="2"/>
  <c r="BI211" i="2"/>
  <c r="BH211" i="2"/>
  <c r="BG211" i="2"/>
  <c r="BF211" i="2"/>
  <c r="T211" i="2"/>
  <c r="R211" i="2"/>
  <c r="P211" i="2"/>
  <c r="BK211" i="2"/>
  <c r="J211" i="2"/>
  <c r="BE211" i="2"/>
  <c r="BI210" i="2"/>
  <c r="BH210" i="2"/>
  <c r="BG210" i="2"/>
  <c r="BF210" i="2"/>
  <c r="T210" i="2"/>
  <c r="R210" i="2"/>
  <c r="P210" i="2"/>
  <c r="BK210" i="2"/>
  <c r="J210" i="2"/>
  <c r="BE210" i="2"/>
  <c r="BI209" i="2"/>
  <c r="BH209" i="2"/>
  <c r="BG209" i="2"/>
  <c r="BF209" i="2"/>
  <c r="T209" i="2"/>
  <c r="R209" i="2"/>
  <c r="P209" i="2"/>
  <c r="BK209" i="2"/>
  <c r="J209" i="2"/>
  <c r="BE209" i="2"/>
  <c r="BI208" i="2"/>
  <c r="BH208" i="2"/>
  <c r="BG208" i="2"/>
  <c r="BF208" i="2"/>
  <c r="T208" i="2"/>
  <c r="R208" i="2"/>
  <c r="P208" i="2"/>
  <c r="BK208" i="2"/>
  <c r="J208" i="2"/>
  <c r="BE208" i="2"/>
  <c r="BI207" i="2"/>
  <c r="BH207" i="2"/>
  <c r="BG207" i="2"/>
  <c r="BF207" i="2"/>
  <c r="T207" i="2"/>
  <c r="R207" i="2"/>
  <c r="P207" i="2"/>
  <c r="BK207" i="2"/>
  <c r="J207" i="2"/>
  <c r="BE207" i="2"/>
  <c r="BI206" i="2"/>
  <c r="BH206" i="2"/>
  <c r="BG206" i="2"/>
  <c r="BF206" i="2"/>
  <c r="T206" i="2"/>
  <c r="R206" i="2"/>
  <c r="P206" i="2"/>
  <c r="BK206" i="2"/>
  <c r="J206" i="2"/>
  <c r="BE206" i="2"/>
  <c r="BI205" i="2"/>
  <c r="BH205" i="2"/>
  <c r="BG205" i="2"/>
  <c r="BF205" i="2"/>
  <c r="T205" i="2"/>
  <c r="R205" i="2"/>
  <c r="R201" i="2" s="1"/>
  <c r="P205" i="2"/>
  <c r="BK205" i="2"/>
  <c r="J205" i="2"/>
  <c r="BE205" i="2"/>
  <c r="BI204" i="2"/>
  <c r="BH204" i="2"/>
  <c r="BG204" i="2"/>
  <c r="BF204" i="2"/>
  <c r="T204" i="2"/>
  <c r="R204" i="2"/>
  <c r="P204" i="2"/>
  <c r="P201" i="2" s="1"/>
  <c r="BK204" i="2"/>
  <c r="J204" i="2"/>
  <c r="BE204" i="2"/>
  <c r="BI203" i="2"/>
  <c r="BH203" i="2"/>
  <c r="BG203" i="2"/>
  <c r="BF203" i="2"/>
  <c r="T203" i="2"/>
  <c r="R203" i="2"/>
  <c r="P203" i="2"/>
  <c r="BK203" i="2"/>
  <c r="J203" i="2"/>
  <c r="BE203" i="2"/>
  <c r="BI202" i="2"/>
  <c r="BH202" i="2"/>
  <c r="BG202" i="2"/>
  <c r="BF202" i="2"/>
  <c r="T202" i="2"/>
  <c r="T201" i="2"/>
  <c r="R202" i="2"/>
  <c r="P202" i="2"/>
  <c r="BK202" i="2"/>
  <c r="BK201" i="2"/>
  <c r="J201" i="2" s="1"/>
  <c r="J101" i="2" s="1"/>
  <c r="J202" i="2"/>
  <c r="BE202" i="2" s="1"/>
  <c r="BI200" i="2"/>
  <c r="BH200" i="2"/>
  <c r="BG200" i="2"/>
  <c r="BF200" i="2"/>
  <c r="T200" i="2"/>
  <c r="R200" i="2"/>
  <c r="P200" i="2"/>
  <c r="BK200" i="2"/>
  <c r="J200" i="2"/>
  <c r="BE200" i="2"/>
  <c r="BI199" i="2"/>
  <c r="BH199" i="2"/>
  <c r="BG199" i="2"/>
  <c r="BF199" i="2"/>
  <c r="T199" i="2"/>
  <c r="R199" i="2"/>
  <c r="P199" i="2"/>
  <c r="BK199" i="2"/>
  <c r="J199" i="2"/>
  <c r="BE199" i="2"/>
  <c r="BI198" i="2"/>
  <c r="BH198" i="2"/>
  <c r="BG198" i="2"/>
  <c r="BF198" i="2"/>
  <c r="T198" i="2"/>
  <c r="R198" i="2"/>
  <c r="P198" i="2"/>
  <c r="BK198" i="2"/>
  <c r="J198" i="2"/>
  <c r="BE198" i="2"/>
  <c r="BI197" i="2"/>
  <c r="BH197" i="2"/>
  <c r="BG197" i="2"/>
  <c r="BF197" i="2"/>
  <c r="T197" i="2"/>
  <c r="R197" i="2"/>
  <c r="P197" i="2"/>
  <c r="BK197" i="2"/>
  <c r="J197" i="2"/>
  <c r="BE197" i="2"/>
  <c r="BI196" i="2"/>
  <c r="BH196" i="2"/>
  <c r="BG196" i="2"/>
  <c r="BF196" i="2"/>
  <c r="T196" i="2"/>
  <c r="R196" i="2"/>
  <c r="P196" i="2"/>
  <c r="BK196" i="2"/>
  <c r="J196" i="2"/>
  <c r="BE196" i="2"/>
  <c r="BI195" i="2"/>
  <c r="BH195" i="2"/>
  <c r="BG195" i="2"/>
  <c r="BF195" i="2"/>
  <c r="T195" i="2"/>
  <c r="T192" i="2" s="1"/>
  <c r="R195" i="2"/>
  <c r="R192" i="2" s="1"/>
  <c r="P195" i="2"/>
  <c r="BK195" i="2"/>
  <c r="J195" i="2"/>
  <c r="BE195" i="2"/>
  <c r="BI194" i="2"/>
  <c r="BH194" i="2"/>
  <c r="BG194" i="2"/>
  <c r="BF194" i="2"/>
  <c r="T194" i="2"/>
  <c r="R194" i="2"/>
  <c r="P194" i="2"/>
  <c r="BK194" i="2"/>
  <c r="BK192" i="2" s="1"/>
  <c r="J192" i="2" s="1"/>
  <c r="J100" i="2" s="1"/>
  <c r="J194" i="2"/>
  <c r="BE194" i="2"/>
  <c r="BI193" i="2"/>
  <c r="BH193" i="2"/>
  <c r="BG193" i="2"/>
  <c r="BF193" i="2"/>
  <c r="T193" i="2"/>
  <c r="R193" i="2"/>
  <c r="P193" i="2"/>
  <c r="P192" i="2"/>
  <c r="BK193" i="2"/>
  <c r="J193" i="2"/>
  <c r="BE193" i="2"/>
  <c r="BI191" i="2"/>
  <c r="BH191" i="2"/>
  <c r="BG191" i="2"/>
  <c r="BF191" i="2"/>
  <c r="T191" i="2"/>
  <c r="R191" i="2"/>
  <c r="P191" i="2"/>
  <c r="BK191" i="2"/>
  <c r="J191" i="2"/>
  <c r="BE191" i="2"/>
  <c r="BI190" i="2"/>
  <c r="BH190" i="2"/>
  <c r="BG190" i="2"/>
  <c r="BF190" i="2"/>
  <c r="T190" i="2"/>
  <c r="R190" i="2"/>
  <c r="P190" i="2"/>
  <c r="BK190" i="2"/>
  <c r="J190" i="2"/>
  <c r="BE190" i="2"/>
  <c r="BI189" i="2"/>
  <c r="BH189" i="2"/>
  <c r="BG189" i="2"/>
  <c r="BF189" i="2"/>
  <c r="T189" i="2"/>
  <c r="R189" i="2"/>
  <c r="P189" i="2"/>
  <c r="BK189" i="2"/>
  <c r="J189" i="2"/>
  <c r="BE189" i="2"/>
  <c r="BI188" i="2"/>
  <c r="BH188" i="2"/>
  <c r="BG188" i="2"/>
  <c r="BF188" i="2"/>
  <c r="T188" i="2"/>
  <c r="R188" i="2"/>
  <c r="P188" i="2"/>
  <c r="BK188" i="2"/>
  <c r="J188" i="2"/>
  <c r="BE188" i="2"/>
  <c r="BI186" i="2"/>
  <c r="BH186" i="2"/>
  <c r="BG186" i="2"/>
  <c r="BF186" i="2"/>
  <c r="T186" i="2"/>
  <c r="R186" i="2"/>
  <c r="P186" i="2"/>
  <c r="P182" i="2" s="1"/>
  <c r="BK186" i="2"/>
  <c r="BK182" i="2" s="1"/>
  <c r="J182" i="2" s="1"/>
  <c r="J99" i="2" s="1"/>
  <c r="J186" i="2"/>
  <c r="BE186" i="2"/>
  <c r="BI185" i="2"/>
  <c r="BH185" i="2"/>
  <c r="BG185" i="2"/>
  <c r="BF185" i="2"/>
  <c r="T185" i="2"/>
  <c r="R185" i="2"/>
  <c r="P185" i="2"/>
  <c r="BK185" i="2"/>
  <c r="J185" i="2"/>
  <c r="BE185" i="2"/>
  <c r="BI184" i="2"/>
  <c r="BH184" i="2"/>
  <c r="BG184" i="2"/>
  <c r="BF184" i="2"/>
  <c r="T184" i="2"/>
  <c r="T182" i="2" s="1"/>
  <c r="R184" i="2"/>
  <c r="P184" i="2"/>
  <c r="BK184" i="2"/>
  <c r="J184" i="2"/>
  <c r="BE184" i="2"/>
  <c r="BI183" i="2"/>
  <c r="BH183" i="2"/>
  <c r="BG183" i="2"/>
  <c r="BF183" i="2"/>
  <c r="T183" i="2"/>
  <c r="R183" i="2"/>
  <c r="R182" i="2"/>
  <c r="P183" i="2"/>
  <c r="BK183" i="2"/>
  <c r="J183" i="2"/>
  <c r="BE183" i="2" s="1"/>
  <c r="BI180" i="2"/>
  <c r="BH180" i="2"/>
  <c r="BG180" i="2"/>
  <c r="BF180" i="2"/>
  <c r="T180" i="2"/>
  <c r="R180" i="2"/>
  <c r="P180" i="2"/>
  <c r="BK180" i="2"/>
  <c r="J180" i="2"/>
  <c r="BE180" i="2"/>
  <c r="BI179" i="2"/>
  <c r="BH179" i="2"/>
  <c r="BG179" i="2"/>
  <c r="BF179" i="2"/>
  <c r="T179" i="2"/>
  <c r="R179" i="2"/>
  <c r="P179" i="2"/>
  <c r="BK179" i="2"/>
  <c r="J179" i="2"/>
  <c r="BE179" i="2"/>
  <c r="BI178" i="2"/>
  <c r="BH178" i="2"/>
  <c r="BG178" i="2"/>
  <c r="BF178" i="2"/>
  <c r="T178" i="2"/>
  <c r="R178" i="2"/>
  <c r="P178" i="2"/>
  <c r="BK178" i="2"/>
  <c r="J178" i="2"/>
  <c r="BE178" i="2"/>
  <c r="BI177" i="2"/>
  <c r="BH177" i="2"/>
  <c r="BG177" i="2"/>
  <c r="BF177" i="2"/>
  <c r="T177" i="2"/>
  <c r="R177" i="2"/>
  <c r="P177" i="2"/>
  <c r="BK177" i="2"/>
  <c r="J177" i="2"/>
  <c r="BE177" i="2"/>
  <c r="BI175" i="2"/>
  <c r="BH175" i="2"/>
  <c r="BG175" i="2"/>
  <c r="BF175" i="2"/>
  <c r="T175" i="2"/>
  <c r="R175" i="2"/>
  <c r="P175" i="2"/>
  <c r="BK175" i="2"/>
  <c r="J175" i="2"/>
  <c r="BE175" i="2"/>
  <c r="BI174" i="2"/>
  <c r="BH174" i="2"/>
  <c r="BG174" i="2"/>
  <c r="BF174" i="2"/>
  <c r="T174" i="2"/>
  <c r="R174" i="2"/>
  <c r="P174" i="2"/>
  <c r="P168" i="2" s="1"/>
  <c r="BK174" i="2"/>
  <c r="BK168" i="2" s="1"/>
  <c r="J168" i="2" s="1"/>
  <c r="J98" i="2" s="1"/>
  <c r="J174" i="2"/>
  <c r="BE174" i="2"/>
  <c r="BI172" i="2"/>
  <c r="BH172" i="2"/>
  <c r="BG172" i="2"/>
  <c r="BF172" i="2"/>
  <c r="T172" i="2"/>
  <c r="R172" i="2"/>
  <c r="P172" i="2"/>
  <c r="BK172" i="2"/>
  <c r="J172" i="2"/>
  <c r="BE172" i="2"/>
  <c r="BI171" i="2"/>
  <c r="BH171" i="2"/>
  <c r="BG171" i="2"/>
  <c r="BF171" i="2"/>
  <c r="T171" i="2"/>
  <c r="T168" i="2" s="1"/>
  <c r="R171" i="2"/>
  <c r="P171" i="2"/>
  <c r="BK171" i="2"/>
  <c r="J171" i="2"/>
  <c r="BE171" i="2"/>
  <c r="BI169" i="2"/>
  <c r="BH169" i="2"/>
  <c r="BG169" i="2"/>
  <c r="BF169" i="2"/>
  <c r="T169" i="2"/>
  <c r="R169" i="2"/>
  <c r="R168" i="2"/>
  <c r="P169" i="2"/>
  <c r="BK169" i="2"/>
  <c r="J169" i="2"/>
  <c r="BE169" i="2" s="1"/>
  <c r="BI167" i="2"/>
  <c r="BH167" i="2"/>
  <c r="BG167" i="2"/>
  <c r="BF167" i="2"/>
  <c r="T167" i="2"/>
  <c r="R167" i="2"/>
  <c r="P167" i="2"/>
  <c r="BK167" i="2"/>
  <c r="J167" i="2"/>
  <c r="BE167" i="2"/>
  <c r="BI166" i="2"/>
  <c r="BH166" i="2"/>
  <c r="BG166" i="2"/>
  <c r="BF166" i="2"/>
  <c r="T166" i="2"/>
  <c r="R166" i="2"/>
  <c r="P166" i="2"/>
  <c r="BK166" i="2"/>
  <c r="J166" i="2"/>
  <c r="BE166" i="2"/>
  <c r="BI165" i="2"/>
  <c r="BH165" i="2"/>
  <c r="BG165" i="2"/>
  <c r="BF165" i="2"/>
  <c r="T165" i="2"/>
  <c r="R165" i="2"/>
  <c r="P165" i="2"/>
  <c r="BK165" i="2"/>
  <c r="J165" i="2"/>
  <c r="BE165" i="2"/>
  <c r="BI163" i="2"/>
  <c r="BH163" i="2"/>
  <c r="BG163" i="2"/>
  <c r="BF163" i="2"/>
  <c r="T163" i="2"/>
  <c r="R163" i="2"/>
  <c r="P163" i="2"/>
  <c r="BK163" i="2"/>
  <c r="J163" i="2"/>
  <c r="BE163" i="2"/>
  <c r="BI162" i="2"/>
  <c r="BH162" i="2"/>
  <c r="BG162" i="2"/>
  <c r="BF162" i="2"/>
  <c r="T162" i="2"/>
  <c r="R162" i="2"/>
  <c r="P162" i="2"/>
  <c r="BK162" i="2"/>
  <c r="J162" i="2"/>
  <c r="BE162" i="2"/>
  <c r="BI161" i="2"/>
  <c r="BH161" i="2"/>
  <c r="BG161" i="2"/>
  <c r="BF161" i="2"/>
  <c r="T161" i="2"/>
  <c r="R161" i="2"/>
  <c r="P161" i="2"/>
  <c r="BK161" i="2"/>
  <c r="J161" i="2"/>
  <c r="BE161" i="2"/>
  <c r="BI160" i="2"/>
  <c r="BH160" i="2"/>
  <c r="BG160" i="2"/>
  <c r="BF160" i="2"/>
  <c r="T160" i="2"/>
  <c r="R160" i="2"/>
  <c r="P160" i="2"/>
  <c r="BK160" i="2"/>
  <c r="J160" i="2"/>
  <c r="BE160" i="2"/>
  <c r="BI159" i="2"/>
  <c r="BH159" i="2"/>
  <c r="BG159" i="2"/>
  <c r="BF159" i="2"/>
  <c r="T159" i="2"/>
  <c r="R159" i="2"/>
  <c r="P159" i="2"/>
  <c r="BK159" i="2"/>
  <c r="J159" i="2"/>
  <c r="BE159" i="2"/>
  <c r="BI158" i="2"/>
  <c r="BH158" i="2"/>
  <c r="BG158" i="2"/>
  <c r="BF158" i="2"/>
  <c r="T158" i="2"/>
  <c r="R158" i="2"/>
  <c r="P158" i="2"/>
  <c r="BK158" i="2"/>
  <c r="J158" i="2"/>
  <c r="BE158" i="2"/>
  <c r="BI157" i="2"/>
  <c r="BH157" i="2"/>
  <c r="BG157" i="2"/>
  <c r="BF157" i="2"/>
  <c r="T157" i="2"/>
  <c r="R157" i="2"/>
  <c r="P157" i="2"/>
  <c r="BK157" i="2"/>
  <c r="J157" i="2"/>
  <c r="BE157" i="2"/>
  <c r="BI156" i="2"/>
  <c r="BH156" i="2"/>
  <c r="BG156" i="2"/>
  <c r="BF156" i="2"/>
  <c r="T156" i="2"/>
  <c r="T151" i="2" s="1"/>
  <c r="R156" i="2"/>
  <c r="P156" i="2"/>
  <c r="BK156" i="2"/>
  <c r="J156" i="2"/>
  <c r="BE156" i="2"/>
  <c r="BI155" i="2"/>
  <c r="F37" i="2" s="1"/>
  <c r="BD95" i="1" s="1"/>
  <c r="BD94" i="1" s="1"/>
  <c r="W33" i="1" s="1"/>
  <c r="BH155" i="2"/>
  <c r="F36" i="2" s="1"/>
  <c r="BC95" i="1" s="1"/>
  <c r="BC94" i="1" s="1"/>
  <c r="BG155" i="2"/>
  <c r="BF155" i="2"/>
  <c r="T155" i="2"/>
  <c r="R155" i="2"/>
  <c r="P155" i="2"/>
  <c r="P151" i="2" s="1"/>
  <c r="BK155" i="2"/>
  <c r="J155" i="2"/>
  <c r="BE155" i="2"/>
  <c r="BI153" i="2"/>
  <c r="BH153" i="2"/>
  <c r="BG153" i="2"/>
  <c r="F35" i="2" s="1"/>
  <c r="BB95" i="1" s="1"/>
  <c r="BB94" i="1" s="1"/>
  <c r="BF153" i="2"/>
  <c r="F34" i="2" s="1"/>
  <c r="BA95" i="1" s="1"/>
  <c r="T153" i="2"/>
  <c r="R153" i="2"/>
  <c r="P153" i="2"/>
  <c r="BK153" i="2"/>
  <c r="J153" i="2"/>
  <c r="BE153" i="2"/>
  <c r="BI152" i="2"/>
  <c r="BH152" i="2"/>
  <c r="BG152" i="2"/>
  <c r="BF152" i="2"/>
  <c r="T152" i="2"/>
  <c r="R152" i="2"/>
  <c r="R151" i="2" s="1"/>
  <c r="R150" i="2" s="1"/>
  <c r="P152" i="2"/>
  <c r="BK152" i="2"/>
  <c r="BK151" i="2" s="1"/>
  <c r="J152" i="2"/>
  <c r="BE152" i="2"/>
  <c r="F144" i="2"/>
  <c r="E142" i="2"/>
  <c r="F89" i="2"/>
  <c r="E87" i="2"/>
  <c r="J24" i="2"/>
  <c r="E24" i="2"/>
  <c r="J147" i="2"/>
  <c r="J92" i="2"/>
  <c r="J23" i="2"/>
  <c r="J21" i="2"/>
  <c r="E21" i="2"/>
  <c r="J146" i="2"/>
  <c r="J91" i="2"/>
  <c r="J20" i="2"/>
  <c r="J18" i="2"/>
  <c r="E18" i="2"/>
  <c r="F147" i="2" s="1"/>
  <c r="F92" i="2"/>
  <c r="J17" i="2"/>
  <c r="J15" i="2"/>
  <c r="E15" i="2"/>
  <c r="F146" i="2" s="1"/>
  <c r="J14" i="2"/>
  <c r="J12" i="2"/>
  <c r="J89" i="2" s="1"/>
  <c r="E7" i="2"/>
  <c r="E140" i="2" s="1"/>
  <c r="E85" i="2"/>
  <c r="AS94" i="1"/>
  <c r="L90" i="1"/>
  <c r="AM90" i="1"/>
  <c r="AM89" i="1"/>
  <c r="L89" i="1"/>
  <c r="AM87" i="1"/>
  <c r="L87" i="1"/>
  <c r="L85" i="1"/>
  <c r="L84" i="1"/>
  <c r="J144" i="2" l="1"/>
  <c r="J151" i="2"/>
  <c r="J97" i="2" s="1"/>
  <c r="BK150" i="2"/>
  <c r="J150" i="2" s="1"/>
  <c r="P276" i="2"/>
  <c r="J33" i="2"/>
  <c r="AV95" i="1" s="1"/>
  <c r="W32" i="1"/>
  <c r="AY94" i="1"/>
  <c r="J33" i="3"/>
  <c r="AV96" i="1" s="1"/>
  <c r="AT96" i="1" s="1"/>
  <c r="F33" i="3"/>
  <c r="AZ96" i="1" s="1"/>
  <c r="W31" i="1"/>
  <c r="AX94" i="1"/>
  <c r="P150" i="2"/>
  <c r="AU95" i="1" s="1"/>
  <c r="AU94" i="1" s="1"/>
  <c r="T150" i="2"/>
  <c r="F33" i="2"/>
  <c r="AZ95" i="1" s="1"/>
  <c r="AZ94" i="1" s="1"/>
  <c r="J96" i="3"/>
  <c r="J30" i="3"/>
  <c r="F34" i="3"/>
  <c r="BA96" i="1" s="1"/>
  <c r="BA94" i="1" s="1"/>
  <c r="J34" i="2"/>
  <c r="AW95" i="1" s="1"/>
  <c r="F91" i="2"/>
  <c r="J92" i="3"/>
  <c r="J91" i="3"/>
  <c r="AW94" i="1" l="1"/>
  <c r="AK30" i="1" s="1"/>
  <c r="W30" i="1"/>
  <c r="AT95" i="1"/>
  <c r="J39" i="3"/>
  <c r="AG96" i="1"/>
  <c r="AN96" i="1" s="1"/>
  <c r="AV94" i="1"/>
  <c r="W29" i="1"/>
  <c r="J30" i="2"/>
  <c r="J96" i="2"/>
  <c r="AK29" i="1" l="1"/>
  <c r="AT94" i="1"/>
  <c r="AG95" i="1"/>
  <c r="J39" i="2"/>
  <c r="AN95" i="1" l="1"/>
  <c r="AG94" i="1"/>
  <c r="AK26" i="1" l="1"/>
  <c r="AK35" i="1" s="1"/>
  <c r="AN94" i="1"/>
</calcChain>
</file>

<file path=xl/sharedStrings.xml><?xml version="1.0" encoding="utf-8"?>
<sst xmlns="http://schemas.openxmlformats.org/spreadsheetml/2006/main" count="4553" uniqueCount="1065">
  <si>
    <t>Export Komplet</t>
  </si>
  <si>
    <t/>
  </si>
  <si>
    <t>2.0</t>
  </si>
  <si>
    <t>False</t>
  </si>
  <si>
    <t>{a3083b4f-fa00-4c88-93ee-f084d98df6d7}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</si>
  <si>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</si>
  <si>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</si>
  <si>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</si>
  <si>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</si>
  <si>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</si>
  <si>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</si>
  <si>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</si>
  <si>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</si>
  <si>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</si>
  <si>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NOVYBYZOV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</si>
  <si>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</si>
  <si>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</si>
  <si>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Soupis praci - ZZS Novy Bydzov - oceneny - 26.7.2018</t>
  </si>
  <si>
    <t>KSO:</t>
  </si>
  <si>
    <t>CC-CZ:</t>
  </si>
  <si>
    <t>Místo:</t>
  </si>
  <si>
    <t xml:space="preserve"> </t>
  </si>
  <si>
    <t>Datum: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</si>
  <si>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</si>
  <si>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</si>
  <si>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</si>
  <si>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</si>
  <si>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</si>
  <si>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</si>
  <si>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</si>
  <si>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</si>
  <si>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</si>
  <si>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</si>
  <si>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</si>
  <si>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</si>
  <si>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</si>
  <si>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</si>
  <si>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</si>
  <si>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</si>
  <si>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</si>
  <si>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</si>
  <si>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</si>
  <si>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</si>
  <si>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</si>
  <si>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</si>
  <si>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</si>
  <si>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</si>
  <si>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</si>
  <si>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</si>
  <si>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</si>
  <si>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</si>
  <si>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</si>
  <si>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</si>
  <si>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</si>
  <si>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</si>
  <si>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</si>
  <si>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</si>
  <si>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</si>
  <si>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</si>
  <si>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</si>
  <si>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</si>
  <si>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</si>
  <si>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</si>
  <si>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</si>
  <si>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</si>
  <si>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</si>
  <si>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</si>
  <si>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</si>
  <si>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</si>
  <si>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</si>
  <si>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</si>
  <si>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</si>
  <si>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</si>
  <si>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</si>
  <si>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</si>
  <si>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</si>
  <si>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</si>
  <si>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Objekt3</t>
  </si>
  <si>
    <t>SO 01 1 Pol</t>
  </si>
  <si>
    <t>STA</t>
  </si>
  <si>
    <t>1</t>
  </si>
  <si>
    <t>{7cbc7a97-517b-466b-b7c6-ef2de859d831}</t>
  </si>
  <si>
    <t>2</t>
  </si>
  <si>
    <t>Objekt4</t>
  </si>
  <si>
    <t>SO 02 1 Pol</t>
  </si>
  <si>
    <t>{e61d3898-32ac-4b0d-9a35-02990fc47c0b}</t>
  </si>
  <si>
    <t>KRYCÍ LIST SOUPISU PRACÍ</t>
  </si>
  <si>
    <t>Objekt:</t>
  </si>
  <si>
    <t>Objekt3 - SO 01 1 Pol</t>
  </si>
  <si>
    <t>REKAPITULACE ČLENĚNÍ SOUPISU PRACÍ</t>
  </si>
  <si>
    <t>Kód dílu - Popis</t>
  </si>
  <si>
    <t>Cena celkem [CZK]</t>
  </si>
  <si>
    <t>Náklady ze soupisu prací</t>
  </si>
  <si>
    <t>-1</t>
  </si>
  <si>
    <t>1 - Zemní práce</t>
  </si>
  <si>
    <t>3 - Svislé a kompletní konstrukce</t>
  </si>
  <si>
    <t>5 - Komunikace</t>
  </si>
  <si>
    <t>61 - Upravy povrchů vnitřní</t>
  </si>
  <si>
    <t>62 - Úpravy povrchů vnější</t>
  </si>
  <si>
    <t>621 - Průzkumy a zkoušky</t>
  </si>
  <si>
    <t>63 - Podlahy a podlahové konstrukce</t>
  </si>
  <si>
    <t>64 - Výplně otvorů</t>
  </si>
  <si>
    <t>94 - Lešení a stavební výtahy</t>
  </si>
  <si>
    <t>95 - Dokončovací konstrukce na pozemních stavbách</t>
  </si>
  <si>
    <t>96 - Bourání konstrukcí</t>
  </si>
  <si>
    <t>97 - Prorážení otvorů</t>
  </si>
  <si>
    <t>99 - Staveništní přesun hmot</t>
  </si>
  <si>
    <t>HSV - Práce a dodávky HSV</t>
  </si>
  <si>
    <t xml:space="preserve">    2 - Zakládání</t>
  </si>
  <si>
    <t xml:space="preserve">    4 - Vodorovné konstrukce</t>
  </si>
  <si>
    <t xml:space="preserve">    6 - Úpravy povrchů, podlahy a osazování výplní</t>
  </si>
  <si>
    <t xml:space="preserve">    9 - Ostatní konstrukce a práce, bourání</t>
  </si>
  <si>
    <t>711 - Izolace proti vodě, vlhkosti a plynům</t>
  </si>
  <si>
    <t>712 - Povlakové krytiny</t>
  </si>
  <si>
    <t>713 - Izolace tepelné</t>
  </si>
  <si>
    <t>721 - Vnitřní kanalizace</t>
  </si>
  <si>
    <t>762 - Konstrukce tesařské</t>
  </si>
  <si>
    <t>764 - Konstrukce klempířské</t>
  </si>
  <si>
    <t>766 - Konstrukce truhlářské</t>
  </si>
  <si>
    <t>767 - Konstrukce zámečnické</t>
  </si>
  <si>
    <t>769 - Otvorové prvky z plastu</t>
  </si>
  <si>
    <t>771 - Podlahy z dlaždic a obklady</t>
  </si>
  <si>
    <t>776 - Podlahy povlakové</t>
  </si>
  <si>
    <t>783 - Nátěry</t>
  </si>
  <si>
    <t>784 - Malby</t>
  </si>
  <si>
    <t>M21 - Elektromontáže</t>
  </si>
  <si>
    <t>M22 - Montáž sdělovací a zabezp. techniky</t>
  </si>
  <si>
    <t>D96 - Přesuny suti a vybouraných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</si>
  <si>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</si>
  <si>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</si>
  <si>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</si>
  <si>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</si>
  <si>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</si>
  <si>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</si>
  <si>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</si>
  <si>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</si>
  <si>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</si>
  <si>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</si>
  <si>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</si>
  <si>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</si>
  <si>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</si>
  <si>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Zemní práce</t>
  </si>
  <si>
    <t>ROZPOCET</t>
  </si>
  <si>
    <t>K</t>
  </si>
  <si>
    <t>113106121R00</t>
  </si>
  <si>
    <t>Rozebrání komunikací pro pěší s jakýmkoliv ložem a výplní spár  z betonových nebo kameninových dlaždic nebo tvarovek</t>
  </si>
  <si>
    <t>m2</t>
  </si>
  <si>
    <t>CS ÚRS 2019 02</t>
  </si>
  <si>
    <t>4</t>
  </si>
  <si>
    <t>132201101</t>
  </si>
  <si>
    <t>Hloubení rýh š do 600 mm v hornině tř. 3 objemu do 100 m3</t>
  </si>
  <si>
    <t>m3</t>
  </si>
  <si>
    <t>1018375053</t>
  </si>
  <si>
    <t>VV</t>
  </si>
  <si>
    <t>(8,03+1,06)*0,3*0,15+(8,03+1,06)*0,45*0,4</t>
  </si>
  <si>
    <t>3</t>
  </si>
  <si>
    <t>139601102R00</t>
  </si>
  <si>
    <t>Ruční výkop jam, rýh a šachet v hornině 3</t>
  </si>
  <si>
    <t>162601102</t>
  </si>
  <si>
    <t>Vodorovné přemístění do 5000 m výkopku/sypaniny z horniny tř. 1 až 4</t>
  </si>
  <si>
    <t>-829283695</t>
  </si>
  <si>
    <t>5</t>
  </si>
  <si>
    <t>162701105R00</t>
  </si>
  <si>
    <t>Vodorovné přemístění výkopku z horniny 1 až 4, na vzdálenost přes 9 000  do 10 000 m</t>
  </si>
  <si>
    <t>6</t>
  </si>
  <si>
    <t>166101101R00</t>
  </si>
  <si>
    <t>Přehození neulehlého výkopku z horniny 1 až 4</t>
  </si>
  <si>
    <t>8</t>
  </si>
  <si>
    <t>7</t>
  </si>
  <si>
    <t>167101101</t>
  </si>
  <si>
    <t>Nakládání výkopku z hornin tř. 1 až 4 do 100 m3</t>
  </si>
  <si>
    <t>450036492</t>
  </si>
  <si>
    <t>167101101R00</t>
  </si>
  <si>
    <t>Nakládání, skládání, překládání neulehlého výkopku nakládání výkopku  do 100 m3, z horniny 1 až 4</t>
  </si>
  <si>
    <t>10</t>
  </si>
  <si>
    <t>9</t>
  </si>
  <si>
    <t>171201201</t>
  </si>
  <si>
    <t>Uložení sypaniny na skládky</t>
  </si>
  <si>
    <t>-953126496</t>
  </si>
  <si>
    <t>171201201R00</t>
  </si>
  <si>
    <t>Uložení sypaniny na dočasnou skládku tak, že na 1 m2 plochy připadá přes 2 m3 výkopku nebo ornice</t>
  </si>
  <si>
    <t>12</t>
  </si>
  <si>
    <t>11</t>
  </si>
  <si>
    <t>171201211</t>
  </si>
  <si>
    <t>Poplatek za uložení stavebního odpadu - zeminy a kameniva na skládce</t>
  </si>
  <si>
    <t>t</t>
  </si>
  <si>
    <t>221378959</t>
  </si>
  <si>
    <t>2,045*1,8</t>
  </si>
  <si>
    <t>174101102R00</t>
  </si>
  <si>
    <t>Zásyp sypaninou se zhutněním v uzavřených prostorách s urovnáním povrchu zásypu s ručním zhutněním</t>
  </si>
  <si>
    <t>14</t>
  </si>
  <si>
    <t>13</t>
  </si>
  <si>
    <t>199000002R00</t>
  </si>
  <si>
    <t>Poplatky za skládku horniny 1- 4</t>
  </si>
  <si>
    <t>16</t>
  </si>
  <si>
    <t>181300011RA0</t>
  </si>
  <si>
    <t>Dosyp okolo okapnicového chodníčku, stávající zrminou, zatravnění</t>
  </si>
  <si>
    <t>18</t>
  </si>
  <si>
    <t>Svislé a kompletní konstrukce</t>
  </si>
  <si>
    <t>311113132</t>
  </si>
  <si>
    <t>Nosná zeď tl do 200 mm z hladkých tvárnic ztraceného bednění včetně výplně z betonu tř. C 16/20</t>
  </si>
  <si>
    <t>2061140270</t>
  </si>
  <si>
    <t>(8,03+1,06)*0,8</t>
  </si>
  <si>
    <t>311271176R00</t>
  </si>
  <si>
    <t>Zdivo nosné z tvárnic porobetonových hladkých tloušťky 250 mm, charakteristická pevnost v tlaku fk = 2,71 MPa, součinitel prostupu tepla U=0,5 W/m2.K</t>
  </si>
  <si>
    <t>20</t>
  </si>
  <si>
    <t>17</t>
  </si>
  <si>
    <t>311361821</t>
  </si>
  <si>
    <t>Výztuž nosných zdí betonářskou ocelí 10 505</t>
  </si>
  <si>
    <t>-1996385870</t>
  </si>
  <si>
    <t>7,272*0,045</t>
  </si>
  <si>
    <t>316381115R00</t>
  </si>
  <si>
    <t>Komínové krycí desky z betonu s přesahem do 70 mm sešikmeným v podhledu proti zatékání tloušťky přes 50 do 80 mm</t>
  </si>
  <si>
    <t>22</t>
  </si>
  <si>
    <t>19</t>
  </si>
  <si>
    <t>317234410</t>
  </si>
  <si>
    <t>Vyzdívka mezi nosníky z cihel pálených na MC</t>
  </si>
  <si>
    <t>977869494</t>
  </si>
  <si>
    <t>3,3*0,375*0,25</t>
  </si>
  <si>
    <t>319201321</t>
  </si>
  <si>
    <t>Vyrovnání nerovného povrchu zdiva tl do 30 mm maltou</t>
  </si>
  <si>
    <t>-1881413827</t>
  </si>
  <si>
    <t>342948113R00</t>
  </si>
  <si>
    <t>Ukotvení zdiva atik kotvami na hmožd.</t>
  </si>
  <si>
    <t>m</t>
  </si>
  <si>
    <t>24</t>
  </si>
  <si>
    <t>349231810R00</t>
  </si>
  <si>
    <t>Přisekání a hrubé vyrovnání, ostění po bourání výplní otvorů</t>
  </si>
  <si>
    <t>26</t>
  </si>
  <si>
    <t>23</t>
  </si>
  <si>
    <t>349231811</t>
  </si>
  <si>
    <t>Přizdívka ostění s ozubem z cihel tl do 150 mm</t>
  </si>
  <si>
    <t>-1565606684</t>
  </si>
  <si>
    <t>0,375*2,95*2</t>
  </si>
  <si>
    <t>Komunikace</t>
  </si>
  <si>
    <t>564261111R00</t>
  </si>
  <si>
    <t>Podklad nebo podsyp ze štěrkopísku tloušťka po zhutnění 200 mm</t>
  </si>
  <si>
    <t>28</t>
  </si>
  <si>
    <t>25</t>
  </si>
  <si>
    <t>568111111R00</t>
  </si>
  <si>
    <t>Vyztužení podkladní vrstvy z geotextilie, sklon povrchu do 1:5, role šířky 3 m</t>
  </si>
  <si>
    <t>30</t>
  </si>
  <si>
    <t>576156321</t>
  </si>
  <si>
    <t>Asfaltový koberec otevřený AKO 16 (AKOH) tl 60 mm š přes 3 m z nemodifikovaného asfaltu</t>
  </si>
  <si>
    <t>1263516322</t>
  </si>
  <si>
    <t>27</t>
  </si>
  <si>
    <t>581121115</t>
  </si>
  <si>
    <t>Kryt cementobetonový vozovek skupiny CB I tl 150 mm</t>
  </si>
  <si>
    <t>-619053609</t>
  </si>
  <si>
    <t>3,225*6,42</t>
  </si>
  <si>
    <t>916005</t>
  </si>
  <si>
    <t xml:space="preserve">Úpravy stáv. mříže -odbourání,zvednutí do úrovně živičného povrchu a doasfaltování okrajů vč. zalití spár </t>
  </si>
  <si>
    <t>ks</t>
  </si>
  <si>
    <t>349882298</t>
  </si>
  <si>
    <t>29</t>
  </si>
  <si>
    <t>916561111RS7</t>
  </si>
  <si>
    <t>Osazení záhonového obrubníku betonového včetně dodávky obrubníků  1000/50/200 mm, do lože z betonu prostého C 12/15, s boční opěrou z betonu prostého</t>
  </si>
  <si>
    <t>32</t>
  </si>
  <si>
    <t>596811111RS4</t>
  </si>
  <si>
    <t>Kladení dlaždic kom.pro pěší, lože z kameniva těž., včetně dlaždic betonových 50/50/5 cm</t>
  </si>
  <si>
    <t>34</t>
  </si>
  <si>
    <t>31</t>
  </si>
  <si>
    <t>693661981</t>
  </si>
  <si>
    <t>Geotextilie 300 g/m2</t>
  </si>
  <si>
    <t>36</t>
  </si>
  <si>
    <t>61</t>
  </si>
  <si>
    <t>Upravy povrchů vnitřní</t>
  </si>
  <si>
    <t>601011141RT3</t>
  </si>
  <si>
    <t>Omítky stropů a podhledů z hotových směsí vrstva štuková, vápenná,  , tloušťka vrstvy 4 mm,</t>
  </si>
  <si>
    <t>38</t>
  </si>
  <si>
    <t>33</t>
  </si>
  <si>
    <t>610991111R00</t>
  </si>
  <si>
    <t>Zakrývání výplní vnitřních otvorů, předmětů apod. fólií Pe 0,05-0,2 mm</t>
  </si>
  <si>
    <t>40</t>
  </si>
  <si>
    <t>610991004R00</t>
  </si>
  <si>
    <t>Začišťovací okenní lišta pro omítku tl. 15 mm</t>
  </si>
  <si>
    <t>42</t>
  </si>
  <si>
    <t>35</t>
  </si>
  <si>
    <t>612401391RT2</t>
  </si>
  <si>
    <t>Omítky malých ploch vnitřních stěn přes 0,25 do 1 m2, vápennou štukovou omítkou</t>
  </si>
  <si>
    <t>kus</t>
  </si>
  <si>
    <t>44</t>
  </si>
  <si>
    <t>612425931R00</t>
  </si>
  <si>
    <t>Omítka vápenná vnitřního ostění omítkou štukovou</t>
  </si>
  <si>
    <t>46</t>
  </si>
  <si>
    <t>37</t>
  </si>
  <si>
    <t>622311732R00</t>
  </si>
  <si>
    <t>Zateplení fasády  , minerálními deskami s kolmým vláknem, tloušťky 100 mm, kontaktní nátěr a silikonová omítka, škrábaná, zrnitost 2 mm</t>
  </si>
  <si>
    <t>48</t>
  </si>
  <si>
    <t>622391002R00</t>
  </si>
  <si>
    <t>Příplatky, slevy příplatek za montáž KZS na podhledu, bez dodávky materiálu</t>
  </si>
  <si>
    <t>50</t>
  </si>
  <si>
    <t>39</t>
  </si>
  <si>
    <t>602001122T00</t>
  </si>
  <si>
    <t>Penetrace vnitřní strop, standart</t>
  </si>
  <si>
    <t>52</t>
  </si>
  <si>
    <t>62</t>
  </si>
  <si>
    <t>Úpravy povrchů vnější</t>
  </si>
  <si>
    <t>620991121R00</t>
  </si>
  <si>
    <t>Zakrývání výplní vnějších otvorů z postaveného lešení</t>
  </si>
  <si>
    <t>54</t>
  </si>
  <si>
    <t>41</t>
  </si>
  <si>
    <t>622300181RT2</t>
  </si>
  <si>
    <t>Montáž kabelové chráničky do zateplení z polystyrenu, chránička DN 40 mm</t>
  </si>
  <si>
    <t>56</t>
  </si>
  <si>
    <t>622311135RT3</t>
  </si>
  <si>
    <t>Zateplení fasády  , expandovaným polystyrénem, tloušťky 160 mm, kontaktní nátěr a silikonová omítka, škrábaná, zrnitost 2 mm</t>
  </si>
  <si>
    <t>58</t>
  </si>
  <si>
    <t>43</t>
  </si>
  <si>
    <t>622311830RT3</t>
  </si>
  <si>
    <t>Zateplení fasády  , minerálními deskami s podélným vláknem, tloušťky 60 mm, kontaktní nátěr a silikonová omítka, škrábaná, zrnitost 2 mm</t>
  </si>
  <si>
    <t>60</t>
  </si>
  <si>
    <t>622311835RT3</t>
  </si>
  <si>
    <t>Zateplení fasády  , minerálními deskami s podélným vláknem, tloušťky 160 mm, kontaktní nátěr a silikonová omítka, škrábaná, zrnitost 2 mm</t>
  </si>
  <si>
    <t>45</t>
  </si>
  <si>
    <t>622311154RT3</t>
  </si>
  <si>
    <t>Zateplení ostění expandovaným polystyrénem, tloušťky 40 mm, kontaktní nátěr a silikonová omítka</t>
  </si>
  <si>
    <t>64</t>
  </si>
  <si>
    <t>622311150RT3</t>
  </si>
  <si>
    <t>Povrchová úprava ostění zateplovacího systému  , kontaktní nátěr a omítka silikonová</t>
  </si>
  <si>
    <t>66</t>
  </si>
  <si>
    <t>47</t>
  </si>
  <si>
    <t>622391001R00</t>
  </si>
  <si>
    <t>68</t>
  </si>
  <si>
    <t>622311016R00</t>
  </si>
  <si>
    <t>Profily zakládací hliníkové, pro izolaci tl. 160 mm</t>
  </si>
  <si>
    <t>70</t>
  </si>
  <si>
    <t>49</t>
  </si>
  <si>
    <t>622311113R00</t>
  </si>
  <si>
    <t>Profily dilatační rohové V</t>
  </si>
  <si>
    <t>72</t>
  </si>
  <si>
    <t>622319031R00</t>
  </si>
  <si>
    <t>Těsnicí prvky expanzní páska mezi soklovým profilem a soklovou deskou, rozměr 15x4 mm, pro spáru šířky 3-7 mm</t>
  </si>
  <si>
    <t>74</t>
  </si>
  <si>
    <t>51</t>
  </si>
  <si>
    <t>622422311R00</t>
  </si>
  <si>
    <t>Oprava vnějších omítek vápenných stupeň členitosti 1 a 2  v množství opravované plochy přes 20  do 30 % , hladkých</t>
  </si>
  <si>
    <t>76</t>
  </si>
  <si>
    <t>622432111R00</t>
  </si>
  <si>
    <t>Omítky vnější stěn z umělého kamene v přírodní barvě drtí dekorativní jemnozrnné, akrylátové</t>
  </si>
  <si>
    <t>78</t>
  </si>
  <si>
    <t>53</t>
  </si>
  <si>
    <t>622451122R00</t>
  </si>
  <si>
    <t>Omítky vnější cementové stěn nebo štítů hrubé zatřené</t>
  </si>
  <si>
    <t>80</t>
  </si>
  <si>
    <t>622473187RT2</t>
  </si>
  <si>
    <t>Příplatek za okenní začišťovací lištu včetně dodávky</t>
  </si>
  <si>
    <t>82</t>
  </si>
  <si>
    <t>55</t>
  </si>
  <si>
    <t>622481211RU1</t>
  </si>
  <si>
    <t>Vyztužení povrchových úprav vnějších stěn stěrkou s výztužnou sklotextilní tkaninou, s dodávkou sítě a stěrkového tmelu</t>
  </si>
  <si>
    <t>84</t>
  </si>
  <si>
    <t>622300042T00</t>
  </si>
  <si>
    <t>Penetrace podkladu ZS ETICS</t>
  </si>
  <si>
    <t>86</t>
  </si>
  <si>
    <t>57</t>
  </si>
  <si>
    <t>622311125RS1</t>
  </si>
  <si>
    <t>ZS ETICS, sokl, EPS tl. 160 mm, s mozaikovou omítkou</t>
  </si>
  <si>
    <t>88</t>
  </si>
  <si>
    <t>622311515R01</t>
  </si>
  <si>
    <t>Izolace suterénu perimetr tl. 160 mm, bez PÚ</t>
  </si>
  <si>
    <t>90</t>
  </si>
  <si>
    <t>59</t>
  </si>
  <si>
    <t>622311564R01</t>
  </si>
  <si>
    <t>ZS ETICS, parapet, XPS tl. 40 mm</t>
  </si>
  <si>
    <t>92</t>
  </si>
  <si>
    <t>621</t>
  </si>
  <si>
    <t>Průzkumy a zkoušky</t>
  </si>
  <si>
    <t>ZK1</t>
  </si>
  <si>
    <t>Odtrhové zkoušky</t>
  </si>
  <si>
    <t>94</t>
  </si>
  <si>
    <t>ZK2</t>
  </si>
  <si>
    <t>Podrobný statický průzkum obvodového pláště, lokalizace a popis míst s výskytem poruch</t>
  </si>
  <si>
    <t>96</t>
  </si>
  <si>
    <t>ZK3</t>
  </si>
  <si>
    <t>Vyhotovení sond pro ověření skladeb</t>
  </si>
  <si>
    <t>98</t>
  </si>
  <si>
    <t>63</t>
  </si>
  <si>
    <t>Podlahy a podlahové konstrukce</t>
  </si>
  <si>
    <t>631315611R00</t>
  </si>
  <si>
    <t>Mazanina z betonu prostého tl. přes 120 do 240 mm třídy C 16/20</t>
  </si>
  <si>
    <t>100</t>
  </si>
  <si>
    <t>"stříšky" 3,74*1,61*0,15+3,575*1,61*0,15</t>
  </si>
  <si>
    <t>631319163R00</t>
  </si>
  <si>
    <t>Příplatek za přehlazení povrchu tloušťka mazaniny od 80 mm do 120 mm</t>
  </si>
  <si>
    <t>102</t>
  </si>
  <si>
    <t>65</t>
  </si>
  <si>
    <t>631361921RT4</t>
  </si>
  <si>
    <t>Výztuž mazanin z betonů a z lehkých betonů ze svařovaných sítí průměr drátu 6 mm, velikost oka 100/100 mm</t>
  </si>
  <si>
    <t>104</t>
  </si>
  <si>
    <t>632411904R00</t>
  </si>
  <si>
    <t>Potěr ze suchých směsí nátěr savých podkladů penetrační,</t>
  </si>
  <si>
    <t>106</t>
  </si>
  <si>
    <t>67</t>
  </si>
  <si>
    <t>632451021R00</t>
  </si>
  <si>
    <t>Vyrovnávací potěr z cementové malty v pásu o průměrné (střední) tloušťce od 10 do 20 mm</t>
  </si>
  <si>
    <t>108</t>
  </si>
  <si>
    <t>632922952RT2</t>
  </si>
  <si>
    <t>Kladení dlaždic na terče - podložky podstavce výškově stavitelné dlaždice 400 x 400 mm, výškově stavitelné podstavce 55-70 mm</t>
  </si>
  <si>
    <t>110</t>
  </si>
  <si>
    <t>69</t>
  </si>
  <si>
    <t>631100001RA0</t>
  </si>
  <si>
    <t>Kompletní podlahové konstrukce z dlažby teracové, podkladní mazanina 8 cm</t>
  </si>
  <si>
    <t>112</t>
  </si>
  <si>
    <t>M</t>
  </si>
  <si>
    <t>59245323</t>
  </si>
  <si>
    <t>dlažba betonová dvouvrstvá; čtverec; povrch reliéfní; vzor nepravidelný; šedá; l = 400 mm; š = 400 mm; tl. 45,0 mm</t>
  </si>
  <si>
    <t>114</t>
  </si>
  <si>
    <t>Výplně otvorů</t>
  </si>
  <si>
    <t>71</t>
  </si>
  <si>
    <t>648991111RT4</t>
  </si>
  <si>
    <t>Osazení parapetních desek z plastických hmot Dodávka a osazení parapetních desek z plastických hmot šířky 200 mm</t>
  </si>
  <si>
    <t>116</t>
  </si>
  <si>
    <t>648991113RT5</t>
  </si>
  <si>
    <t>Osazení parapetních desek z plastických hmot Dodávka a osazení parapetních desek z plastických hmot šířky 400 mm</t>
  </si>
  <si>
    <t>118</t>
  </si>
  <si>
    <t>Lešení a stavební výtahy</t>
  </si>
  <si>
    <t>73</t>
  </si>
  <si>
    <t>941941031R00</t>
  </si>
  <si>
    <t>Montáž lešení lehkého pracovního řadového s podlahami šířky od 0,80 do 1,00 m, výšky do 10 m</t>
  </si>
  <si>
    <t>120</t>
  </si>
  <si>
    <t>941941501R00</t>
  </si>
  <si>
    <t>Montáž lešení lehkého pracovního řadového s podlahami dovoz včetně odvozu lešení  1 m2 lehkého řadového lešení</t>
  </si>
  <si>
    <t>km</t>
  </si>
  <si>
    <t>122</t>
  </si>
  <si>
    <t>75</t>
  </si>
  <si>
    <t>941941191R00</t>
  </si>
  <si>
    <t>Montáž lešení lehkého pracovního řadového s podlahami příplatek za každý další i započatý měsíc použití lešení  šířky šířky od 0,80 do 1,00 m a výšky do 10 m</t>
  </si>
  <si>
    <t>124</t>
  </si>
  <si>
    <t>941941831R00</t>
  </si>
  <si>
    <t>Demontáž lešení lehkého řadového s podlahami šířky od 0,8 do 1 m, výšky do 10 m</t>
  </si>
  <si>
    <t>126</t>
  </si>
  <si>
    <t>77</t>
  </si>
  <si>
    <t>941955001R00</t>
  </si>
  <si>
    <t>Lešení lehké pracovní pomocné pomocné, o výšce lešeňové podlahy do 1,2 m</t>
  </si>
  <si>
    <t>128</t>
  </si>
  <si>
    <t>59,13+3,575*1,2</t>
  </si>
  <si>
    <t>944944011R00</t>
  </si>
  <si>
    <t>Montáž ochranné sítě z umělých vláken</t>
  </si>
  <si>
    <t>130</t>
  </si>
  <si>
    <t>79</t>
  </si>
  <si>
    <t>944944031R00</t>
  </si>
  <si>
    <t>Montáž ochranné sítě příplatek k ceně za každý další i započatý měsíc použití ochranných sítí  z umělých vláken</t>
  </si>
  <si>
    <t>132</t>
  </si>
  <si>
    <t>944944081R00</t>
  </si>
  <si>
    <t>Demontáž ochranné sítě z umělých vláken</t>
  </si>
  <si>
    <t>134</t>
  </si>
  <si>
    <t>81</t>
  </si>
  <si>
    <t>9419000000RR0</t>
  </si>
  <si>
    <t>Lešení lehké pomocné, výška podlahy do 1,2 m, pro veškeré pomocné práce</t>
  </si>
  <si>
    <t>136</t>
  </si>
  <si>
    <t>9419000001RR0</t>
  </si>
  <si>
    <t>Příplatek za roznášecí konstrukce na střeše</t>
  </si>
  <si>
    <t>138</t>
  </si>
  <si>
    <t>95</t>
  </si>
  <si>
    <t>Dokončovací konstrukce na pozemních stavbách</t>
  </si>
  <si>
    <t>83</t>
  </si>
  <si>
    <t>952901114RS1</t>
  </si>
  <si>
    <t>Vyčištění budov o výšce podlaží nad 4 m</t>
  </si>
  <si>
    <t>140</t>
  </si>
  <si>
    <t>953922113R00</t>
  </si>
  <si>
    <t>Větrací mřížka vnější plast 200x150 mm, protidešťová a protihmyzová, prodloužení o tl. ZS</t>
  </si>
  <si>
    <t>142</t>
  </si>
  <si>
    <t>85</t>
  </si>
  <si>
    <t>953922114R00</t>
  </si>
  <si>
    <t>Větrací mřížka vnější plast 300x100 mm, protidešťová a protihmyzová, prodloužení o tl. ZS</t>
  </si>
  <si>
    <t>144</t>
  </si>
  <si>
    <t>953922114R01</t>
  </si>
  <si>
    <t>Větrací mřížka vnější plast 350x350 mm, protidešťová a protihmyzová, prodloužení o tl. ZS</t>
  </si>
  <si>
    <t>146</t>
  </si>
  <si>
    <t>87</t>
  </si>
  <si>
    <t>953922115R00</t>
  </si>
  <si>
    <t>Prodloužení odvětrání skladu o tl. ZS</t>
  </si>
  <si>
    <t>148</t>
  </si>
  <si>
    <t>955809630RR0</t>
  </si>
  <si>
    <t>Demontáž a opětovná montáž drobných kov.prvků, umístěných na venkovní fasádě</t>
  </si>
  <si>
    <t>150</t>
  </si>
  <si>
    <t>Bourání konstrukcí</t>
  </si>
  <si>
    <t>89</t>
  </si>
  <si>
    <t>962031132R00</t>
  </si>
  <si>
    <t>Bourání příček</t>
  </si>
  <si>
    <t>152</t>
  </si>
  <si>
    <t>962081141R00</t>
  </si>
  <si>
    <t>Bourání zdiva příček ze skleněných tvárnic, tloušťky do 150 mm</t>
  </si>
  <si>
    <t>154</t>
  </si>
  <si>
    <t>91</t>
  </si>
  <si>
    <t>965042131RT2</t>
  </si>
  <si>
    <t>Bourání podkladů pod dlažby nebo litých celistvých dlažeb a mazanin  betonových nebo z litého asfaltu, tloušťky do 100 mm, plochy do 4 m2</t>
  </si>
  <si>
    <t>156</t>
  </si>
  <si>
    <t>965049111RT1</t>
  </si>
  <si>
    <t>Bourání podkladů pod dlažby nebo litých celistvých dlažeb a mazanin  příplatek za bourání mazanin vyztužených svařovanou sítí, tloušťky do 100 mm</t>
  </si>
  <si>
    <t>158</t>
  </si>
  <si>
    <t>93</t>
  </si>
  <si>
    <t>965081812RT1</t>
  </si>
  <si>
    <t>Bourání podlah z dlaždic teracových, tloušťky do 30 mm, plochy do 1 m2</t>
  </si>
  <si>
    <t>160</t>
  </si>
  <si>
    <t>967584811R00</t>
  </si>
  <si>
    <t>Demontáž větracích mřížek D 100, zaslepení otvorů, zazdění</t>
  </si>
  <si>
    <t>162</t>
  </si>
  <si>
    <t>967584812R00</t>
  </si>
  <si>
    <t>Demontáž větracích mřížek</t>
  </si>
  <si>
    <t>164</t>
  </si>
  <si>
    <t>968062358R00</t>
  </si>
  <si>
    <t>Vyvěšení, vybourání výplní otvorů, včetně vnitřního parapetu, sítí, žaluzií</t>
  </si>
  <si>
    <t>166</t>
  </si>
  <si>
    <t>97</t>
  </si>
  <si>
    <t>Prorážení otvorů</t>
  </si>
  <si>
    <t>971033351R00</t>
  </si>
  <si>
    <t>Vybourání otvorů ve zdivu cihelném z jakýchkoliv cihel pálených  na jakoukoliv maltu vápenou nebo vápenocementovou, plochy do 0,09 m2, tloušťky do 450 mm</t>
  </si>
  <si>
    <t>168</t>
  </si>
  <si>
    <t>971033451R00</t>
  </si>
  <si>
    <t>Vybourání otvorů ve zdivu cihelném z jakýchkoliv cihel pálených  na jakoukoliv maltu vápenou nebo vápenocementovou, plochy do 0,25 m2, tloušťky do 450 mm</t>
  </si>
  <si>
    <t>170</t>
  </si>
  <si>
    <t>99</t>
  </si>
  <si>
    <t>976047231R00</t>
  </si>
  <si>
    <t>Vybourání betonových  nebo ŽB dvířek, obrub zdiva, desek krycích desek, ukončujících horní plochu zdiva  tloušťky do 100 mm</t>
  </si>
  <si>
    <t>172</t>
  </si>
  <si>
    <t>978015241R00</t>
  </si>
  <si>
    <t>Otlučení omítek vápenných nebo vápenocementových vnějších s vyškrabáním spár, s očištěním zdiva  1. až 4. stupni složitosti, v rozsahu do 30 %</t>
  </si>
  <si>
    <t>174</t>
  </si>
  <si>
    <t>101</t>
  </si>
  <si>
    <t>978015291R00</t>
  </si>
  <si>
    <t>Otlučení omítek vápenných nebo vápenocementových vnějších s vyškrabáním spár, s očištěním zdiva  1. až 4. stupni složitosti, v rozsahu do 100 %</t>
  </si>
  <si>
    <t>176</t>
  </si>
  <si>
    <t>979071136R00</t>
  </si>
  <si>
    <t>Očištění, odmaštění a omytí fasád, střech, tlakovou vodou</t>
  </si>
  <si>
    <t>178</t>
  </si>
  <si>
    <t>Staveništní přesun hmot</t>
  </si>
  <si>
    <t>103</t>
  </si>
  <si>
    <t>999281211R00</t>
  </si>
  <si>
    <t>Přesun hmot pro opravy a údržbu objektů pro opravy a údržbu vnějších plášťů dosavadních objektů  výšky do 25 m</t>
  </si>
  <si>
    <t>180</t>
  </si>
  <si>
    <t>HSV</t>
  </si>
  <si>
    <t>Práce a dodávky HSV</t>
  </si>
  <si>
    <t>Zakládání</t>
  </si>
  <si>
    <t>274313611</t>
  </si>
  <si>
    <t>Základové pásy z betonu tř. C 16/20</t>
  </si>
  <si>
    <t>-1381355716</t>
  </si>
  <si>
    <t>(8,03+1,06)*0,3*0,15*1,035</t>
  </si>
  <si>
    <t>Vodorovné konstrukce</t>
  </si>
  <si>
    <t>105</t>
  </si>
  <si>
    <t>411121232</t>
  </si>
  <si>
    <t>Montáž prefabrikovaných ŽB stropů ze stropních desek dl do 1800 mm</t>
  </si>
  <si>
    <t>-1044592568</t>
  </si>
  <si>
    <t>59341225</t>
  </si>
  <si>
    <t>deska stropní plná PZD 1490x290x90mm</t>
  </si>
  <si>
    <t>1233703883</t>
  </si>
  <si>
    <t>12*1,01</t>
  </si>
  <si>
    <t>107</t>
  </si>
  <si>
    <t>417351115</t>
  </si>
  <si>
    <t>Zřízení bednění ztužujících věnců</t>
  </si>
  <si>
    <t>269506714</t>
  </si>
  <si>
    <t>9,09*0,2*2</t>
  </si>
  <si>
    <t>417388191</t>
  </si>
  <si>
    <t>Ztužující věnec keramických stropů tl 19 cm pro vnitřní zdi š 20 cm</t>
  </si>
  <si>
    <t>1747043656</t>
  </si>
  <si>
    <t>Úpravy povrchů, podlahy a osazování výplní</t>
  </si>
  <si>
    <t>109</t>
  </si>
  <si>
    <t>612325302</t>
  </si>
  <si>
    <t>Vápenocementová štuková omítka ostění nebo nadpraží</t>
  </si>
  <si>
    <t>-270422319</t>
  </si>
  <si>
    <t>0,375*2,95*3</t>
  </si>
  <si>
    <t>631362021</t>
  </si>
  <si>
    <t>Výztuž mazanin svařovanými sítěmi Kari</t>
  </si>
  <si>
    <t>-2076549987</t>
  </si>
  <si>
    <t>"deska markýzy" 3,575*1,61*0,0044*1,25</t>
  </si>
  <si>
    <t>111</t>
  </si>
  <si>
    <t>635111242</t>
  </si>
  <si>
    <t>Násyp pod podlahy z hrubého kameniva 16-32 se zhutněním</t>
  </si>
  <si>
    <t>-450624983</t>
  </si>
  <si>
    <t>3,225*6,42*0,5</t>
  </si>
  <si>
    <t>Ostatní konstrukce a práce, bourání</t>
  </si>
  <si>
    <t>953961114</t>
  </si>
  <si>
    <t>Kotvy chemickým tmelem M 16 hl 250mm do betonu, ŽB nebo kamene s vyvrtáním otvoru</t>
  </si>
  <si>
    <t>-1754487436</t>
  </si>
  <si>
    <t>113</t>
  </si>
  <si>
    <t>962081141</t>
  </si>
  <si>
    <t>Bourání příček ze skleněných tvárnic tl do 150 mm</t>
  </si>
  <si>
    <t>-1968749903</t>
  </si>
  <si>
    <t>1,85*2,1</t>
  </si>
  <si>
    <t>963042819</t>
  </si>
  <si>
    <t>Bourání schodišťových stupňů betonových zhotovených na místě</t>
  </si>
  <si>
    <t>-1550184429</t>
  </si>
  <si>
    <t>1,61*4</t>
  </si>
  <si>
    <t>115</t>
  </si>
  <si>
    <t>967031132</t>
  </si>
  <si>
    <t>Přisekání rovných ostění v cihelném zdivu na MV nebo MVC</t>
  </si>
  <si>
    <t>1393154324</t>
  </si>
  <si>
    <t>0,45*(1,8+1,63*2)</t>
  </si>
  <si>
    <t>967031734</t>
  </si>
  <si>
    <t>Přisekání plošné zdiva z cihel pálených na MV nebo MVC tl do 300 mm</t>
  </si>
  <si>
    <t>-1298152405</t>
  </si>
  <si>
    <t>117</t>
  </si>
  <si>
    <t>968072246</t>
  </si>
  <si>
    <t>Vybourání kovových rámů oken jednoduchých včetně křídel pl do 4 m2</t>
  </si>
  <si>
    <t>-1937965725</t>
  </si>
  <si>
    <t>1,8*1,63</t>
  </si>
  <si>
    <t>971033651</t>
  </si>
  <si>
    <t>Vybourání otvorů ve zdivu cihelném pl do 4 m2 na MVC nebo MV tl do 600 mm</t>
  </si>
  <si>
    <t>-513756645</t>
  </si>
  <si>
    <t>1,85*0,8*0,375</t>
  </si>
  <si>
    <t>119</t>
  </si>
  <si>
    <t>974031666</t>
  </si>
  <si>
    <t>Vysekání rýh ve zdivu cihelném pro vtahování nosníků hl do 150 mm v do 250 mm</t>
  </si>
  <si>
    <t>1192921060</t>
  </si>
  <si>
    <t>3,3*2</t>
  </si>
  <si>
    <t>975043111</t>
  </si>
  <si>
    <t>Jednořadové podchycení stropů pro osazení nosníků v do 3,5 m pro zatížení do 750 kg/m</t>
  </si>
  <si>
    <t>1550324022</t>
  </si>
  <si>
    <t>711</t>
  </si>
  <si>
    <t>Izolace proti vodě, vlhkosti a plynům</t>
  </si>
  <si>
    <t>121</t>
  </si>
  <si>
    <t>711001</t>
  </si>
  <si>
    <t xml:space="preserve">Napojení izolace svislé na stávající </t>
  </si>
  <si>
    <t>bm</t>
  </si>
  <si>
    <t>959236953</t>
  </si>
  <si>
    <t>711112001</t>
  </si>
  <si>
    <t>Provedení izolace proti zemní vlhkosti svislé za studena nátěrem penetračním</t>
  </si>
  <si>
    <t>-966096149</t>
  </si>
  <si>
    <t>3,8*0,8</t>
  </si>
  <si>
    <t>123</t>
  </si>
  <si>
    <t>11163150</t>
  </si>
  <si>
    <t>lak penetrační asfaltový</t>
  </si>
  <si>
    <t>2100663538</t>
  </si>
  <si>
    <t>3,04*0,00035 'Přepočtené koeficientem množství</t>
  </si>
  <si>
    <t>711112001RZ1</t>
  </si>
  <si>
    <t>Provedení izolace proti zemní vlhkosti natěradly za studena na ploše svislé, včetně pomocného lešení o výšce podlahy do 1900 mm a pro zatížení do 1,5 kPa. nátěrem penetračním, 1x nátěr, včetně dodávky penetračního laku ALP</t>
  </si>
  <si>
    <t>182</t>
  </si>
  <si>
    <t>125</t>
  </si>
  <si>
    <t>711132311R00</t>
  </si>
  <si>
    <t>Provedení izolace proti zemní vlhkosti pásy na sucho svislá,  , nopovou fólií včetně uchycovacích prvků</t>
  </si>
  <si>
    <t>184</t>
  </si>
  <si>
    <t>711142559</t>
  </si>
  <si>
    <t>Provedení izolace proti zemní vlhkosti pásy přitavením svislé NAIP</t>
  </si>
  <si>
    <t>-1167448928</t>
  </si>
  <si>
    <t>127</t>
  </si>
  <si>
    <t>KVK.8112KP75</t>
  </si>
  <si>
    <t>SKLOBIT 40 mineral</t>
  </si>
  <si>
    <t>1537638577</t>
  </si>
  <si>
    <t>3,04*1,2 'Přepočtené koeficientem množství</t>
  </si>
  <si>
    <t>711142559RT2</t>
  </si>
  <si>
    <t>Provedení izolace proti zemní vlhkosti pásy přitavením svislá, 2 vrstvy, bez dodávky izolačních pásů,</t>
  </si>
  <si>
    <t>186</t>
  </si>
  <si>
    <t>129</t>
  </si>
  <si>
    <t>711491272RZ1</t>
  </si>
  <si>
    <t>Provedení izolace proti tlakové vodě ostatní práce svislá, ochranná textílie, včetně dodávky materiálu</t>
  </si>
  <si>
    <t>188</t>
  </si>
  <si>
    <t>2832314112</t>
  </si>
  <si>
    <t>Fólie nopová tl. 0,6 mm  2,0x10 m</t>
  </si>
  <si>
    <t>190</t>
  </si>
  <si>
    <t>131</t>
  </si>
  <si>
    <t>62852251</t>
  </si>
  <si>
    <t>pás izolační z modifikovaného asfaltu natavitelný; nosná vložka polyesterové rouno; horní strana jemný minerální posyp; spodní strana PE fólie; tl. 4,0 mm</t>
  </si>
  <si>
    <t>192</t>
  </si>
  <si>
    <t>998711201</t>
  </si>
  <si>
    <t>Přesun hmot procentní pro izolace proti vodě, vlhkosti a plynům v objektech v do 6 m</t>
  </si>
  <si>
    <t>%</t>
  </si>
  <si>
    <t>-1865878909</t>
  </si>
  <si>
    <t>712</t>
  </si>
  <si>
    <t>Povlakové krytiny</t>
  </si>
  <si>
    <t>133</t>
  </si>
  <si>
    <t>712300841RT1</t>
  </si>
  <si>
    <t>Odstranění povlakové krytiny a mechu na střechách plochých do 10° mechu s odškrabáním a urovnáním povrchu s očištěním  běžný stupěň znečištění</t>
  </si>
  <si>
    <t>196</t>
  </si>
  <si>
    <t>712300951RT3</t>
  </si>
  <si>
    <t>Oprava povlakové krytiny střech plochých do 10° oprava boulí NAIP pásy přitavením</t>
  </si>
  <si>
    <t>198</t>
  </si>
  <si>
    <t>135</t>
  </si>
  <si>
    <t>712363404</t>
  </si>
  <si>
    <t>Provedení povlak krytiny mechanicky kotvenou do betonu TI tl do 100 mm vnitřní pole, budova v do 18m</t>
  </si>
  <si>
    <t>1973485122</t>
  </si>
  <si>
    <t>3,575*1,61*1,1</t>
  </si>
  <si>
    <t>28322012</t>
  </si>
  <si>
    <t>fólie hydroizolační střešní mPVC mechanicky kotvená tl 1,5mm šedá</t>
  </si>
  <si>
    <t>-77340292</t>
  </si>
  <si>
    <t>6,331*1,15 'Přepočtené koeficientem množství</t>
  </si>
  <si>
    <t>137</t>
  </si>
  <si>
    <t>712391171</t>
  </si>
  <si>
    <t>Provedení povlakové krytiny střech do 10° podkladní textilní vrstvy</t>
  </si>
  <si>
    <t>-842849164</t>
  </si>
  <si>
    <t>69311006</t>
  </si>
  <si>
    <t>geotextilie tkaná separační, filtrační, výztužná PP pevnost v tahu 15kN/m</t>
  </si>
  <si>
    <t>727121558</t>
  </si>
  <si>
    <t>139</t>
  </si>
  <si>
    <t>712391171RT1</t>
  </si>
  <si>
    <t>Povlakové krytiny střech do 10° ostatní textilie podkladní, 1 vrstva, bez dodávky textílie</t>
  </si>
  <si>
    <t>200</t>
  </si>
  <si>
    <t>712391171RZ1</t>
  </si>
  <si>
    <t>Povlakové krytiny střech do 10° ostatní textilie podkladní, 1 vrstva, včetně dodávky materiálu</t>
  </si>
  <si>
    <t>202</t>
  </si>
  <si>
    <t>141</t>
  </si>
  <si>
    <t>712300845R00</t>
  </si>
  <si>
    <t>Dmtž hlavice střecha -10°</t>
  </si>
  <si>
    <t>204</t>
  </si>
  <si>
    <t>712373112RT3</t>
  </si>
  <si>
    <t>Krytina střech do 10° fólie, 6 kotev/m2, na beton, tl. izolace do 400 mm, folie tl. 1,5 mm</t>
  </si>
  <si>
    <t>206</t>
  </si>
  <si>
    <t>143</t>
  </si>
  <si>
    <t>712377001R00</t>
  </si>
  <si>
    <t>Atika  RŠ 270 mm, poplastovaný plech tl. 0,6 mm - systémové řešení</t>
  </si>
  <si>
    <t>208</t>
  </si>
  <si>
    <t>712377016R00</t>
  </si>
  <si>
    <t>" L " profil vnější  RŠ 100 mm, poplastovaný plech tl. 0,6 mm - systémové řešení</t>
  </si>
  <si>
    <t>210</t>
  </si>
  <si>
    <t>145</t>
  </si>
  <si>
    <t>712377017R00</t>
  </si>
  <si>
    <t>" L " profill vnitřní  RŠ 100 mm, poplastovaný plech tl. 0,6 mm - systémové řešení</t>
  </si>
  <si>
    <t>212</t>
  </si>
  <si>
    <t>712377019R00</t>
  </si>
  <si>
    <t>Stěnová lišta RŠ 100 mm, poplastovaný plech tl. 0,6 mm - systémové řešení</t>
  </si>
  <si>
    <t>214</t>
  </si>
  <si>
    <t>147</t>
  </si>
  <si>
    <t>712377025R00</t>
  </si>
  <si>
    <t>Oplechování okapnice  RŠ 265 mm, poplastovaný plech tl. 0,6 mm - systémové řešení</t>
  </si>
  <si>
    <t>216</t>
  </si>
  <si>
    <t>712377026R00</t>
  </si>
  <si>
    <t>Krycí lišta  RŠ 220 mm, poplastovaný plech tl. 0,6 mm - systémové řešení</t>
  </si>
  <si>
    <t>218</t>
  </si>
  <si>
    <t>149</t>
  </si>
  <si>
    <t>712377027R00</t>
  </si>
  <si>
    <t>Tmelící lišta lišta  RŠ 150 mm, poplastovaný plech tl. 0,6 mm - systémové řešení</t>
  </si>
  <si>
    <t>220</t>
  </si>
  <si>
    <t>712391176</t>
  </si>
  <si>
    <t>Provedení povlakové krytiny střech do 10° připevnění izolace kotvícími terči vč. dodávky</t>
  </si>
  <si>
    <t>-2094917625</t>
  </si>
  <si>
    <t>6,331*6</t>
  </si>
  <si>
    <t>151</t>
  </si>
  <si>
    <t>998712201</t>
  </si>
  <si>
    <t>Přesun hmot procentní pro krytiny povlakové v objektech v do 6 m</t>
  </si>
  <si>
    <t>36843539</t>
  </si>
  <si>
    <t>R712124</t>
  </si>
  <si>
    <t>Záchytný systém na střeše - nosné lano vč. kotev</t>
  </si>
  <si>
    <t>222</t>
  </si>
  <si>
    <t>153</t>
  </si>
  <si>
    <t>67390325</t>
  </si>
  <si>
    <t>Skleněné rouno 120 g/m2 dle PBŘ</t>
  </si>
  <si>
    <t>224</t>
  </si>
  <si>
    <t>998712102R00</t>
  </si>
  <si>
    <t>Přesun hmot pro povlakové krytiny v objektech výšky přes 6 do 12 m</t>
  </si>
  <si>
    <t>226</t>
  </si>
  <si>
    <t>713</t>
  </si>
  <si>
    <t>Izolace tepelné</t>
  </si>
  <si>
    <t>155</t>
  </si>
  <si>
    <t>713141151</t>
  </si>
  <si>
    <t>Montáž izolace tepelné střech plochých kladené volně 1 vrstva rohoží, pásů, dílců, desek</t>
  </si>
  <si>
    <t>-1898841611</t>
  </si>
  <si>
    <t>"stříška" 3,575*1,61</t>
  </si>
  <si>
    <t>28372309</t>
  </si>
  <si>
    <t>deska EPS 100 do plochých střech a podlah λ=0,037 tl 100mm</t>
  </si>
  <si>
    <t>1670382289</t>
  </si>
  <si>
    <t>5,756*1,02 'Přepočtené koeficientem množství</t>
  </si>
  <si>
    <t>157</t>
  </si>
  <si>
    <t>713141152R00</t>
  </si>
  <si>
    <t>Izolace tepelná střech kladená na sucho 1vrstvá, pracovní kotvení k podkladu ( 1 kotva / deska )</t>
  </si>
  <si>
    <t>228</t>
  </si>
  <si>
    <t>2837546012</t>
  </si>
  <si>
    <t>Polystyren extrudovaný XPS, Součinitel tepelné vodivosti 0,038 W/mK</t>
  </si>
  <si>
    <t>230</t>
  </si>
  <si>
    <t>159</t>
  </si>
  <si>
    <t>28375766.A</t>
  </si>
  <si>
    <t>deska izolační EPS 100; pěnový polystyren; povrch hladký; součinitel tepelné vodivosti 0,037 W/mK; obj. hmotnost 20,00 kg/m3</t>
  </si>
  <si>
    <t>232</t>
  </si>
  <si>
    <t>998713201</t>
  </si>
  <si>
    <t>Přesun hmot procentní pro izolace tepelné v objektech v do 6 m</t>
  </si>
  <si>
    <t>-1844698558</t>
  </si>
  <si>
    <t>721</t>
  </si>
  <si>
    <t>Vnitřní kanalizace</t>
  </si>
  <si>
    <t>161</t>
  </si>
  <si>
    <t>721233318R01</t>
  </si>
  <si>
    <t>Dmtž+mtž+dodávka vpusť D 100 mm pro krytinu mPVC, s ochranným košem a lapačem nečistot</t>
  </si>
  <si>
    <t>236</t>
  </si>
  <si>
    <t>721273201RS0</t>
  </si>
  <si>
    <t>Dmtž+mtž+dodávka hlavice ventilační střešní, délka 800 mm, s integrovanou PVC manžetou</t>
  </si>
  <si>
    <t>238</t>
  </si>
  <si>
    <t>163</t>
  </si>
  <si>
    <t>998721102R00</t>
  </si>
  <si>
    <t>Přesun hmot pro vnitřní kanalizaci v objektech výšky do 12 m</t>
  </si>
  <si>
    <t>240</t>
  </si>
  <si>
    <t>762</t>
  </si>
  <si>
    <t>Konstrukce tesařské</t>
  </si>
  <si>
    <t>762441113RT2</t>
  </si>
  <si>
    <t>Obložení atiky s dodávkou dřevoštěpkových desek, tloušťky 18 mm, 1 vrstva, upevnění hmoždinkami a šrouby</t>
  </si>
  <si>
    <t>242</t>
  </si>
  <si>
    <t>165</t>
  </si>
  <si>
    <t>998762201</t>
  </si>
  <si>
    <t>Přesun hmot procentní pro kce tesařské v objektech v do 6 m</t>
  </si>
  <si>
    <t>-131979368</t>
  </si>
  <si>
    <t>764</t>
  </si>
  <si>
    <t>Konstrukce klempířské</t>
  </si>
  <si>
    <t>764001</t>
  </si>
  <si>
    <t>Napojení svodů do stáv. kanalizační šachty</t>
  </si>
  <si>
    <t>-1212872372</t>
  </si>
  <si>
    <t>167</t>
  </si>
  <si>
    <t>764908109R00</t>
  </si>
  <si>
    <t>Odpadní trouby kruhové, průměr 100 mm, z pozinkovaného plechu s povrchem z polyesteru, v barvě hnědé, dodávka a montáž</t>
  </si>
  <si>
    <t>246</t>
  </si>
  <si>
    <t>764908104R00</t>
  </si>
  <si>
    <t>Žlaby podokapní půlkruhové, z pozinkovaného plechu s povrchovou úpravou z polyesteru v barvě hnědé, průměr 125 mm, dodávka a montáž</t>
  </si>
  <si>
    <t>248</t>
  </si>
  <si>
    <t>169</t>
  </si>
  <si>
    <t>764908101R00</t>
  </si>
  <si>
    <t>Ostatní prvky ke žlabům a odpadním troubám kotlík žlabový kónický, z lakovaného pozinkovaného plechu s povrchem z polyuretanu v barvě hnědé, pro žlab šířky 125 mm, dodávka a montáž</t>
  </si>
  <si>
    <t>250</t>
  </si>
  <si>
    <t>764908307RT3</t>
  </si>
  <si>
    <t>Oplechování parapetů včetně rohů, lepené lepidlem, z pozinkovaného plechu s povrchem z polyesteru tl. 0,6 mm, rš 330 mm, dodávka a montáž</t>
  </si>
  <si>
    <t>252</t>
  </si>
  <si>
    <t>171</t>
  </si>
  <si>
    <t>764908309RT3</t>
  </si>
  <si>
    <t>Oplechování parapetů včetně rohů, lepené lepidlem, z pozinkovaného plechu s povrchem z polyesteru tl. 0,6 mm, rš 500 mm, dodávka a montáž</t>
  </si>
  <si>
    <t>254</t>
  </si>
  <si>
    <t>764410850R00</t>
  </si>
  <si>
    <t>Demontáž oplechování parapetů rš od 100 do 330 mm</t>
  </si>
  <si>
    <t>256</t>
  </si>
  <si>
    <t>173</t>
  </si>
  <si>
    <t>764321819R00</t>
  </si>
  <si>
    <t>Demontáž klempířských oplechování, rš 500 mm, do 30°</t>
  </si>
  <si>
    <t>258</t>
  </si>
  <si>
    <t>764900035RA0</t>
  </si>
  <si>
    <t>Demontáž podokapních žlabů půlkruhových, z pozinkovaného plechu</t>
  </si>
  <si>
    <t>260</t>
  </si>
  <si>
    <t>175</t>
  </si>
  <si>
    <t>764900040RA0</t>
  </si>
  <si>
    <t>Demontáž odpadních trub z pozinkovaného plechu</t>
  </si>
  <si>
    <t>262</t>
  </si>
  <si>
    <t>998764201</t>
  </si>
  <si>
    <t>Přesun hmot procentní pro konstrukce klempířské v objektech v do 6 m</t>
  </si>
  <si>
    <t>1686460263</t>
  </si>
  <si>
    <t>766</t>
  </si>
  <si>
    <t>Konstrukce truhlářské</t>
  </si>
  <si>
    <t>177</t>
  </si>
  <si>
    <t>766601216RT1</t>
  </si>
  <si>
    <t>Těsnění připojovací spáry spára ostění, interiér - fólie parotěsná šířky 50 mm samolepicí, výplň PU pěnou, exteriér - páska paropropustná šířky 20 mm, tl. 8/40 mm expanzní,</t>
  </si>
  <si>
    <t>266</t>
  </si>
  <si>
    <t>766601229RT1</t>
  </si>
  <si>
    <t>Těsnění připojovací spáry spára parapetu, interiér - fólie parotěsná šířky 50 mm samolepicí, výplň PU pěnou, exteriér - fólie paropropustná šířky 50 mm samolepicí, expanzní páska š. 10 mm pod rám a pod vnější parapet</t>
  </si>
  <si>
    <t>268</t>
  </si>
  <si>
    <t>179</t>
  </si>
  <si>
    <t>998766201</t>
  </si>
  <si>
    <t>Přesun hmot procentní pro konstrukce truhlářské v objektech v do 6 m</t>
  </si>
  <si>
    <t>220071723</t>
  </si>
  <si>
    <t>767</t>
  </si>
  <si>
    <t>Konstrukce zámečnické</t>
  </si>
  <si>
    <t>767001</t>
  </si>
  <si>
    <t>Zesílení mezivratového pilíře vč. nátěru vč. stavebních přípomocí</t>
  </si>
  <si>
    <t>kg</t>
  </si>
  <si>
    <t>275394816</t>
  </si>
  <si>
    <t>286,26*1,05</t>
  </si>
  <si>
    <t>181</t>
  </si>
  <si>
    <t>767002</t>
  </si>
  <si>
    <t>Šetrná demontáž a opětovná montáž zábradlí s potřebnou úpravou</t>
  </si>
  <si>
    <t>-1032247236</t>
  </si>
  <si>
    <t>8,03+1,06</t>
  </si>
  <si>
    <t>767003</t>
  </si>
  <si>
    <t xml:space="preserve">D+M zakrytí stáv.anglického dvorku pororoštem žárově zinkováno oka 30/30mm vč. kotvení </t>
  </si>
  <si>
    <t>1103263584</t>
  </si>
  <si>
    <t>8,6*0,65</t>
  </si>
  <si>
    <t>183</t>
  </si>
  <si>
    <t>767004</t>
  </si>
  <si>
    <t xml:space="preserve">D+M sekční garážová vrata plastová bílá 2950/2950mm </t>
  </si>
  <si>
    <t>1150238527</t>
  </si>
  <si>
    <t>"schema D08"  1</t>
  </si>
  <si>
    <t>767005</t>
  </si>
  <si>
    <t xml:space="preserve">D+M okna hliníková zasklená izolačním trojsklem s PO 30 min. vč. kování 1800/1630mm </t>
  </si>
  <si>
    <t>1099895373</t>
  </si>
  <si>
    <t>185</t>
  </si>
  <si>
    <t>767996802R00</t>
  </si>
  <si>
    <t>Demontáž ostatních doplňků staveb atypických konstrukcí  o hmotnosti přes 50 do 100 kg</t>
  </si>
  <si>
    <t>272</t>
  </si>
  <si>
    <t>76799610R00</t>
  </si>
  <si>
    <t>Dmtž, úprava a zpětná mtž klece skladu kyslíku, 2000x1550x700 mm</t>
  </si>
  <si>
    <t>274</t>
  </si>
  <si>
    <t>187</t>
  </si>
  <si>
    <t>7679961R00</t>
  </si>
  <si>
    <t>Dmtž, úprava a zpětná mtž ocelového žebříku</t>
  </si>
  <si>
    <t>276</t>
  </si>
  <si>
    <t>7679962R00</t>
  </si>
  <si>
    <t>Vyřezání otvoru v plechových dveřích 300x100 mm</t>
  </si>
  <si>
    <t>278</t>
  </si>
  <si>
    <t>189</t>
  </si>
  <si>
    <t>76799710R00</t>
  </si>
  <si>
    <t>Úprava kotvení zábradlí na stěnu, odříznutí, vevaření jeklu 40x40x20 mm V= 1,1 m</t>
  </si>
  <si>
    <t>280</t>
  </si>
  <si>
    <t>76799711R00</t>
  </si>
  <si>
    <t>D+M zábradlí 3200x900 mm, žárový zink, montážní spoje šroubované, barevný final nátěr</t>
  </si>
  <si>
    <t>282</t>
  </si>
  <si>
    <t>191</t>
  </si>
  <si>
    <t>76799721R00</t>
  </si>
  <si>
    <t>D+M pororoštu 3400/610 mm, žárový zink, pochozí,oko 30x30 mm, nosná páska 30x3 mm</t>
  </si>
  <si>
    <t>284</t>
  </si>
  <si>
    <t>76799751R00</t>
  </si>
  <si>
    <t>D+M ocelové schodiště 2x185x300x900 mm, žárový zink,pochozí,</t>
  </si>
  <si>
    <t>286</t>
  </si>
  <si>
    <t>193</t>
  </si>
  <si>
    <t>998767201</t>
  </si>
  <si>
    <t>Přesun hmot procentní pro zámečnické konstrukce v objektech v do 6 m</t>
  </si>
  <si>
    <t>1046997476</t>
  </si>
  <si>
    <t>769</t>
  </si>
  <si>
    <t>Otvorové prvky z plastu</t>
  </si>
  <si>
    <t>194</t>
  </si>
  <si>
    <t>769611111S00</t>
  </si>
  <si>
    <t>Montáž a dodávka oken  plastových, dle popisu výplně otvorů Uw = 0,9 W/m2K</t>
  </si>
  <si>
    <t>290</t>
  </si>
  <si>
    <t>195</t>
  </si>
  <si>
    <t>769611114S00</t>
  </si>
  <si>
    <t>Montáž a dodávka dveří  plastových, dle popisu výplně otvorů Ud = 1,2 W/m2K</t>
  </si>
  <si>
    <t>292</t>
  </si>
  <si>
    <t>771</t>
  </si>
  <si>
    <t>Podlahy z dlaždic a obklady</t>
  </si>
  <si>
    <t>771551904R00</t>
  </si>
  <si>
    <t>Opravy podlah z dlaždic teracových velikosti 400 x 400 mm</t>
  </si>
  <si>
    <t>294</t>
  </si>
  <si>
    <t>197</t>
  </si>
  <si>
    <t>998771101R00</t>
  </si>
  <si>
    <t>Přesun hmot pro podlahy z dlaždic v objektech výšky do 6 m</t>
  </si>
  <si>
    <t>296</t>
  </si>
  <si>
    <t>776</t>
  </si>
  <si>
    <t>Podlahy povlakové</t>
  </si>
  <si>
    <t>776973123R00</t>
  </si>
  <si>
    <t>Čisticí zóny a rohože vstupní rohož,  houževnté pryže tvar včelí plástve s otevřeným dnem, tloušťky 23 mm</t>
  </si>
  <si>
    <t>298</t>
  </si>
  <si>
    <t>199</t>
  </si>
  <si>
    <t>776976102R00</t>
  </si>
  <si>
    <t>Čisticí zóny a rohože rám z profilu L, z mosazi,</t>
  </si>
  <si>
    <t>300</t>
  </si>
  <si>
    <t>998776101R00</t>
  </si>
  <si>
    <t>Přesun hmot pro podlahy povlakové v objektech výšky do 6 m</t>
  </si>
  <si>
    <t>302</t>
  </si>
  <si>
    <t>783</t>
  </si>
  <si>
    <t>Nátěry</t>
  </si>
  <si>
    <t>201</t>
  </si>
  <si>
    <t>783122710R00</t>
  </si>
  <si>
    <t>Nátěry ocelových konstrukcí syntetické A - ocelová konstrukce těžká, základní</t>
  </si>
  <si>
    <t>304</t>
  </si>
  <si>
    <t>783950010RAA</t>
  </si>
  <si>
    <t>Opravy nátěrů kovových stavebních doplňkových konstrukcí oškrábání, odrezivění, 1 x krycí nátěr, 1 x email</t>
  </si>
  <si>
    <t>306</t>
  </si>
  <si>
    <t>784</t>
  </si>
  <si>
    <t>Malby</t>
  </si>
  <si>
    <t>203</t>
  </si>
  <si>
    <t>784161601R00</t>
  </si>
  <si>
    <t>Příprava povrchu Penetrace (napouštění) podkladu disperzní, jednonásobná</t>
  </si>
  <si>
    <t>308</t>
  </si>
  <si>
    <t>784165512R00</t>
  </si>
  <si>
    <t>Malby z malířských směsí otěruvzdorných,  , bělost 93 %, dvojnásobné</t>
  </si>
  <si>
    <t>310</t>
  </si>
  <si>
    <t>205</t>
  </si>
  <si>
    <t>784950030RAA</t>
  </si>
  <si>
    <t>Oprava maleb z malířských směsí</t>
  </si>
  <si>
    <t>312</t>
  </si>
  <si>
    <t>M21</t>
  </si>
  <si>
    <t>Elektromontáže</t>
  </si>
  <si>
    <t>M21 00-0001.SUB</t>
  </si>
  <si>
    <t>Montážní a dmtž práce na hromosvodu</t>
  </si>
  <si>
    <t>hod</t>
  </si>
  <si>
    <t>314</t>
  </si>
  <si>
    <t>207</t>
  </si>
  <si>
    <t>M21 00-0002.SUB</t>
  </si>
  <si>
    <t>Výkop a zához rýhy 35x90cm tř.3</t>
  </si>
  <si>
    <t>316</t>
  </si>
  <si>
    <t>M21 00-0022.S</t>
  </si>
  <si>
    <t>Revize hromosvodu</t>
  </si>
  <si>
    <t>318</t>
  </si>
  <si>
    <t>209</t>
  </si>
  <si>
    <t>M2110</t>
  </si>
  <si>
    <t>Dmtž+ Mtž+ dodávka nového venkovního osvětlení, venkovní svítidlo včetně pohyb. čidla  - revize</t>
  </si>
  <si>
    <t>320</t>
  </si>
  <si>
    <t>M211012</t>
  </si>
  <si>
    <t>Dmtž+ zpětná venkovního svítidla, prodloužení kabelu o tl. ZS</t>
  </si>
  <si>
    <t>322</t>
  </si>
  <si>
    <t>211</t>
  </si>
  <si>
    <t>M2110121</t>
  </si>
  <si>
    <t>Dmtž výpínače</t>
  </si>
  <si>
    <t>324</t>
  </si>
  <si>
    <t>M21101211</t>
  </si>
  <si>
    <t>Dmtž + zpětná mtž  výpínače, prodloužení kabelu o tl. ZS</t>
  </si>
  <si>
    <t>326</t>
  </si>
  <si>
    <t>213</t>
  </si>
  <si>
    <t>M2110123</t>
  </si>
  <si>
    <t>D+M elektrodvířek na fasádě 800x500 mm</t>
  </si>
  <si>
    <t>328</t>
  </si>
  <si>
    <t>S21 00-0001.SUB</t>
  </si>
  <si>
    <t>Drát AIMgSi Zn pr. 8 mm vč. podpěr</t>
  </si>
  <si>
    <t>330</t>
  </si>
  <si>
    <t>215</t>
  </si>
  <si>
    <t>S21 00-0002.SUB</t>
  </si>
  <si>
    <t>Drát FeZn 10 mm v zemi</t>
  </si>
  <si>
    <t>332</t>
  </si>
  <si>
    <t>S21 00-0003.SUB</t>
  </si>
  <si>
    <t>Jímací tyč 2 m, na ploch střechu včetně držáků a svorek</t>
  </si>
  <si>
    <t>334</t>
  </si>
  <si>
    <t>217</t>
  </si>
  <si>
    <t>S21 00-0005.SUB</t>
  </si>
  <si>
    <t>Svorka připojovací</t>
  </si>
  <si>
    <t>336</t>
  </si>
  <si>
    <t>S21 00-0007.SUB</t>
  </si>
  <si>
    <t>Svorka spojovací</t>
  </si>
  <si>
    <t>338</t>
  </si>
  <si>
    <t>219</t>
  </si>
  <si>
    <t>S21 00-0009.SUB</t>
  </si>
  <si>
    <t>Svorka zkušební</t>
  </si>
  <si>
    <t>340</t>
  </si>
  <si>
    <t>S21 00-0011.SUB</t>
  </si>
  <si>
    <t>Tvarování montážního dílu</t>
  </si>
  <si>
    <t>342</t>
  </si>
  <si>
    <t>221</t>
  </si>
  <si>
    <t>S21 00-0013.SUB</t>
  </si>
  <si>
    <t>Ochranný úhelník</t>
  </si>
  <si>
    <t>344</t>
  </si>
  <si>
    <t>S21 00-0014.SUB</t>
  </si>
  <si>
    <t>Označovací štítek</t>
  </si>
  <si>
    <t>346</t>
  </si>
  <si>
    <t>M22</t>
  </si>
  <si>
    <t>Montáž sdělovací a zabezp. techniky</t>
  </si>
  <si>
    <t>223</t>
  </si>
  <si>
    <t>M2221012</t>
  </si>
  <si>
    <t>Dmtž+ zpětná Mtž satelitní antény, úprava kotvení po realizaci ZS</t>
  </si>
  <si>
    <t>348</t>
  </si>
  <si>
    <t>D96</t>
  </si>
  <si>
    <t>Přesuny suti a vybouraných hmot</t>
  </si>
  <si>
    <t>979011111R00</t>
  </si>
  <si>
    <t>Svislá doprava suti a vybouraných hmot za prvé podlaží nad nebo pod základním podlažím</t>
  </si>
  <si>
    <t>350</t>
  </si>
  <si>
    <t>225</t>
  </si>
  <si>
    <t>979082111R00</t>
  </si>
  <si>
    <t>Vnitrostaveništní doprava suti a vybouraných hmot do 10 m</t>
  </si>
  <si>
    <t>352</t>
  </si>
  <si>
    <t>979082121R00</t>
  </si>
  <si>
    <t>Vnitrostaveništní doprava suti a vybouraných hmot příplatek k ceně za každých dalších 5 m</t>
  </si>
  <si>
    <t>354</t>
  </si>
  <si>
    <t>19,253*5</t>
  </si>
  <si>
    <t>227</t>
  </si>
  <si>
    <t>979083117R00</t>
  </si>
  <si>
    <t>Vodorovné přemístění suti přes 5000 m do 6000 m</t>
  </si>
  <si>
    <t>356</t>
  </si>
  <si>
    <t>979083191R00</t>
  </si>
  <si>
    <t>Vodorovné přemístění suti za každých dalších započatých 1000 m přes 6000 m</t>
  </si>
  <si>
    <t>358</t>
  </si>
  <si>
    <t>229</t>
  </si>
  <si>
    <t>979990000R00</t>
  </si>
  <si>
    <t>Poplatek za skládku smíšené stavební suti</t>
  </si>
  <si>
    <t>360</t>
  </si>
  <si>
    <t>Objekt4 - SO 02 1 Pol</t>
  </si>
  <si>
    <t>01 - Vedlejší rozpočtové náklady</t>
  </si>
  <si>
    <t>01</t>
  </si>
  <si>
    <t>Vedlejší rozpočtové náklady</t>
  </si>
  <si>
    <t>Zařízení staveniště - Veškeré náklady spojené,  s vybudováním, provozem a odstraněním  ZS</t>
  </si>
  <si>
    <t>soubor</t>
  </si>
  <si>
    <t>02</t>
  </si>
  <si>
    <t>Zkoušky a revize- Náklady zhotovitele na provádění, zkoušek a revizí nezbytných k provedení díla</t>
  </si>
  <si>
    <t>03</t>
  </si>
  <si>
    <t>Provozní vlivy - Zohlednění všech cizých, vlivů způsobených  na stavbě</t>
  </si>
  <si>
    <t>04</t>
  </si>
  <si>
    <t>Vytyčení všech stávajících podzemních sítí</t>
  </si>
  <si>
    <t>05</t>
  </si>
  <si>
    <t>Mimostaveništní doprava - mimořádné náklady, spojené s dopravou materiálů na staveniště</t>
  </si>
  <si>
    <t>06</t>
  </si>
  <si>
    <t>Územní vlivy - zohlednění dopravních omezení, záborů veřejných ploch</t>
  </si>
  <si>
    <t>07</t>
  </si>
  <si>
    <t>Dokumentace skutečného provedení, 3 paré</t>
  </si>
  <si>
    <t>08</t>
  </si>
  <si>
    <t>Provedení měření vlhkosti zdiva před, apikací ETICS</t>
  </si>
  <si>
    <t>09</t>
  </si>
  <si>
    <t>Bankovní záruka - náklady na bankovní záruky, dle podmínek zadávací dokumentace</t>
  </si>
  <si>
    <t>Pojištění stavby - náklady na pojištění stavby, dle podmínek zadávací dokumentace</t>
  </si>
  <si>
    <t>Vyregulování otopné soustavy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</si>
</sst>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4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2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5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7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5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20" fillId="5" borderId="0" xfId="0" applyFont="1" applyFill="1" applyAlignment="1">
      <alignment horizontal="center" vertical="center"/>
    </xf>
    <xf numFmtId="0" fontId="21" fillId="0" borderId="16" xfId="0" applyFont="1" applyBorder="1" applyAlignment="1">
      <alignment horizontal="center" vertical="center" wrapText="1"/>
    </xf>
    <xf numFmtId="0" fontId="21" fillId="0" borderId="17" xfId="0" applyFont="1" applyBorder="1" applyAlignment="1">
      <alignment horizontal="center" vertical="center" wrapText="1"/>
    </xf>
    <xf numFmtId="0" fontId="21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4" fontId="22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8" fillId="0" borderId="14" xfId="0" applyNumberFormat="1" applyFont="1" applyBorder="1" applyAlignment="1">
      <alignment vertical="center"/>
    </xf>
    <xf numFmtId="4" fontId="18" fillId="0" borderId="0" xfId="0" applyNumberFormat="1" applyFont="1" applyBorder="1" applyAlignment="1">
      <alignment vertical="center"/>
    </xf>
    <xf numFmtId="166" fontId="18" fillId="0" borderId="0" xfId="0" applyNumberFormat="1" applyFont="1" applyBorder="1" applyAlignment="1">
      <alignment vertical="center"/>
    </xf>
    <xf numFmtId="4" fontId="18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5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7" fillId="0" borderId="14" xfId="0" applyNumberFormat="1" applyFont="1" applyBorder="1" applyAlignment="1">
      <alignment vertical="center"/>
    </xf>
    <xf numFmtId="4" fontId="27" fillId="0" borderId="0" xfId="0" applyNumberFormat="1" applyFont="1" applyBorder="1" applyAlignment="1">
      <alignment vertical="center"/>
    </xf>
    <xf numFmtId="166" fontId="27" fillId="0" borderId="0" xfId="0" applyNumberFormat="1" applyFont="1" applyBorder="1" applyAlignment="1">
      <alignment vertical="center"/>
    </xf>
    <xf numFmtId="4" fontId="27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7" fillId="0" borderId="19" xfId="0" applyNumberFormat="1" applyFont="1" applyBorder="1" applyAlignment="1">
      <alignment vertical="center"/>
    </xf>
    <xf numFmtId="4" fontId="27" fillId="0" borderId="20" xfId="0" applyNumberFormat="1" applyFont="1" applyBorder="1" applyAlignment="1">
      <alignment vertical="center"/>
    </xf>
    <xf numFmtId="166" fontId="27" fillId="0" borderId="20" xfId="0" applyNumberFormat="1" applyFont="1" applyBorder="1" applyAlignment="1">
      <alignment vertical="center"/>
    </xf>
    <xf numFmtId="4" fontId="27" fillId="0" borderId="21" xfId="0" applyNumberFormat="1" applyFont="1" applyBorder="1" applyAlignment="1">
      <alignment vertical="center"/>
    </xf>
    <xf numFmtId="0" fontId="0" fillId="0" borderId="0" xfId="0" applyProtection="1">
      <protection locked="0"/>
    </xf>
    <xf numFmtId="0" fontId="0" fillId="0" borderId="2" xfId="0" applyBorder="1" applyProtection="1">
      <protection locked="0"/>
    </xf>
    <xf numFmtId="0" fontId="28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 applyProtection="1">
      <alignment vertical="center"/>
      <protection locked="0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right" vertical="center"/>
      <protection locked="0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0" fontId="0" fillId="5" borderId="7" xfId="0" applyFont="1" applyFill="1" applyBorder="1" applyAlignment="1" applyProtection="1">
      <alignment vertical="center"/>
      <protection locked="0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2" xfId="0" applyFont="1" applyBorder="1" applyAlignment="1" applyProtection="1">
      <alignment vertical="center"/>
      <protection locked="0"/>
    </xf>
    <xf numFmtId="0" fontId="20" fillId="5" borderId="0" xfId="0" applyFont="1" applyFill="1" applyAlignment="1">
      <alignment horizontal="left" vertical="center"/>
    </xf>
    <xf numFmtId="0" fontId="0" fillId="5" borderId="0" xfId="0" applyFont="1" applyFill="1" applyAlignment="1" applyProtection="1">
      <alignment vertical="center"/>
      <protection locked="0"/>
    </xf>
    <xf numFmtId="0" fontId="20" fillId="5" borderId="0" xfId="0" applyFont="1" applyFill="1" applyAlignment="1">
      <alignment horizontal="right" vertical="center"/>
    </xf>
    <xf numFmtId="0" fontId="29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0" fillId="5" borderId="16" xfId="0" applyFont="1" applyFill="1" applyBorder="1" applyAlignment="1">
      <alignment horizontal="center" vertical="center" wrapText="1"/>
    </xf>
    <xf numFmtId="0" fontId="20" fillId="5" borderId="17" xfId="0" applyFont="1" applyFill="1" applyBorder="1" applyAlignment="1">
      <alignment horizontal="center" vertical="center" wrapText="1"/>
    </xf>
    <xf numFmtId="0" fontId="20" fillId="5" borderId="17" xfId="0" applyFont="1" applyFill="1" applyBorder="1" applyAlignment="1" applyProtection="1">
      <alignment horizontal="center" vertical="center" wrapText="1"/>
      <protection locked="0"/>
    </xf>
    <xf numFmtId="0" fontId="20" fillId="5" borderId="18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2" fillId="0" borderId="0" xfId="0" applyNumberFormat="1" applyFont="1" applyAlignment="1"/>
    <xf numFmtId="166" fontId="30" fillId="0" borderId="12" xfId="0" applyNumberFormat="1" applyFont="1" applyBorder="1" applyAlignment="1"/>
    <xf numFmtId="166" fontId="30" fillId="0" borderId="13" xfId="0" applyNumberFormat="1" applyFont="1" applyBorder="1" applyAlignment="1"/>
    <xf numFmtId="4" fontId="31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20" fillId="0" borderId="22" xfId="0" applyFont="1" applyBorder="1" applyAlignment="1" applyProtection="1">
      <alignment horizontal="center" vertical="center"/>
      <protection locked="0"/>
    </xf>
    <xf numFmtId="49" fontId="20" fillId="0" borderId="22" xfId="0" applyNumberFormat="1" applyFont="1" applyBorder="1" applyAlignment="1" applyProtection="1">
      <alignment horizontal="left" vertical="center" wrapText="1"/>
      <protection locked="0"/>
    </xf>
    <xf numFmtId="0" fontId="20" fillId="0" borderId="22" xfId="0" applyFont="1" applyBorder="1" applyAlignment="1" applyProtection="1">
      <alignment horizontal="left" vertical="center" wrapText="1"/>
      <protection locked="0"/>
    </xf>
    <xf numFmtId="0" fontId="20" fillId="0" borderId="22" xfId="0" applyFont="1" applyBorder="1" applyAlignment="1" applyProtection="1">
      <alignment horizontal="center" vertical="center" wrapText="1"/>
      <protection locked="0"/>
    </xf>
    <xf numFmtId="167" fontId="20" fillId="0" borderId="22" xfId="0" applyNumberFormat="1" applyFont="1" applyBorder="1" applyAlignment="1" applyProtection="1">
      <alignment vertical="center"/>
      <protection locked="0"/>
    </xf>
    <xf numFmtId="4" fontId="20" fillId="3" borderId="22" xfId="0" applyNumberFormat="1" applyFont="1" applyFill="1" applyBorder="1" applyAlignment="1" applyProtection="1">
      <alignment vertical="center"/>
      <protection locked="0"/>
    </xf>
    <xf numFmtId="4" fontId="20" fillId="0" borderId="22" xfId="0" applyNumberFormat="1" applyFont="1" applyBorder="1" applyAlignment="1" applyProtection="1">
      <alignment vertical="center"/>
      <protection locked="0"/>
    </xf>
    <xf numFmtId="0" fontId="21" fillId="3" borderId="14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>
      <alignment horizontal="center" vertical="center"/>
    </xf>
    <xf numFmtId="166" fontId="21" fillId="0" borderId="0" xfId="0" applyNumberFormat="1" applyFont="1" applyBorder="1" applyAlignment="1">
      <alignment vertical="center"/>
    </xf>
    <xf numFmtId="166" fontId="21" fillId="0" borderId="15" xfId="0" applyNumberFormat="1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32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33" fillId="0" borderId="22" xfId="0" applyFont="1" applyBorder="1" applyAlignment="1" applyProtection="1">
      <alignment horizontal="center" vertical="center"/>
      <protection locked="0"/>
    </xf>
    <xf numFmtId="49" fontId="33" fillId="0" borderId="22" xfId="0" applyNumberFormat="1" applyFont="1" applyBorder="1" applyAlignment="1" applyProtection="1">
      <alignment horizontal="left" vertical="center" wrapText="1"/>
      <protection locked="0"/>
    </xf>
    <xf numFmtId="0" fontId="33" fillId="0" borderId="22" xfId="0" applyFont="1" applyBorder="1" applyAlignment="1" applyProtection="1">
      <alignment horizontal="left" vertical="center" wrapText="1"/>
      <protection locked="0"/>
    </xf>
    <xf numFmtId="0" fontId="33" fillId="0" borderId="22" xfId="0" applyFont="1" applyBorder="1" applyAlignment="1" applyProtection="1">
      <alignment horizontal="center" vertical="center" wrapText="1"/>
      <protection locked="0"/>
    </xf>
    <xf numFmtId="167" fontId="33" fillId="0" borderId="22" xfId="0" applyNumberFormat="1" applyFont="1" applyBorder="1" applyAlignment="1" applyProtection="1">
      <alignment vertical="center"/>
      <protection locked="0"/>
    </xf>
    <xf numFmtId="4" fontId="33" fillId="3" borderId="22" xfId="0" applyNumberFormat="1" applyFont="1" applyFill="1" applyBorder="1" applyAlignment="1" applyProtection="1">
      <alignment vertical="center"/>
      <protection locked="0"/>
    </xf>
    <xf numFmtId="4" fontId="33" fillId="0" borderId="22" xfId="0" applyNumberFormat="1" applyFont="1" applyBorder="1" applyAlignment="1" applyProtection="1">
      <alignment vertical="center"/>
      <protection locked="0"/>
    </xf>
    <xf numFmtId="0" fontId="34" fillId="0" borderId="3" xfId="0" applyFont="1" applyBorder="1" applyAlignment="1">
      <alignment vertical="center"/>
    </xf>
    <xf numFmtId="0" fontId="33" fillId="3" borderId="14" xfId="0" applyFont="1" applyFill="1" applyBorder="1" applyAlignment="1" applyProtection="1">
      <alignment horizontal="left" vertical="center"/>
      <protection locked="0"/>
    </xf>
    <xf numFmtId="0" fontId="33" fillId="0" borderId="0" xfId="0" applyFont="1" applyBorder="1" applyAlignment="1">
      <alignment horizontal="center"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167" fontId="20" fillId="3" borderId="22" xfId="0" applyNumberFormat="1" applyFont="1" applyFill="1" applyBorder="1" applyAlignment="1" applyProtection="1">
      <alignment vertical="center"/>
      <protection locked="0"/>
    </xf>
    <xf numFmtId="0" fontId="21" fillId="3" borderId="19" xfId="0" applyFont="1" applyFill="1" applyBorder="1" applyAlignment="1" applyProtection="1">
      <alignment horizontal="left" vertical="center"/>
      <protection locked="0"/>
    </xf>
    <xf numFmtId="0" fontId="21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1" fillId="0" borderId="20" xfId="0" applyNumberFormat="1" applyFont="1" applyBorder="1" applyAlignment="1">
      <alignment vertical="center"/>
    </xf>
    <xf numFmtId="166" fontId="21" fillId="0" borderId="21" xfId="0" applyNumberFormat="1" applyFont="1" applyBorder="1" applyAlignment="1">
      <alignment vertical="center"/>
    </xf>
    <xf numFmtId="4" fontId="16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0" fontId="14" fillId="0" borderId="0" xfId="0" applyFont="1" applyAlignment="1">
      <alignment horizontal="left" vertical="top" wrapText="1"/>
    </xf>
    <xf numFmtId="0" fontId="14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4" fontId="15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1" fillId="2" borderId="0" xfId="0" applyFont="1" applyFill="1" applyAlignment="1">
      <alignment horizontal="center" vertical="center"/>
    </xf>
    <xf numFmtId="0" fontId="0" fillId="0" borderId="0" xfId="0"/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>
      <alignment horizontal="right" vertical="center"/>
    </xf>
    <xf numFmtId="164" fontId="1" fillId="0" borderId="0" xfId="0" applyNumberFormat="1" applyFont="1" applyAlignment="1">
      <alignment horizontal="left" vertical="center"/>
    </xf>
    <xf numFmtId="0" fontId="20" fillId="5" borderId="6" xfId="0" applyFont="1" applyFill="1" applyBorder="1" applyAlignment="1">
      <alignment horizontal="center" vertical="center"/>
    </xf>
    <xf numFmtId="0" fontId="20" fillId="5" borderId="7" xfId="0" applyFont="1" applyFill="1" applyBorder="1" applyAlignment="1">
      <alignment horizontal="left" vertical="center"/>
    </xf>
    <xf numFmtId="0" fontId="20" fillId="5" borderId="7" xfId="0" applyFont="1" applyFill="1" applyBorder="1" applyAlignment="1">
      <alignment horizontal="center" vertical="center"/>
    </xf>
    <xf numFmtId="0" fontId="20" fillId="5" borderId="7" xfId="0" applyFont="1" applyFill="1" applyBorder="1" applyAlignment="1">
      <alignment horizontal="right" vertical="center"/>
    </xf>
    <xf numFmtId="0" fontId="20" fillId="5" borderId="8" xfId="0" applyFont="1" applyFill="1" applyBorder="1" applyAlignment="1">
      <alignment horizontal="left" vertical="center"/>
    </xf>
    <xf numFmtId="4" fontId="26" fillId="0" borderId="0" xfId="0" applyNumberFormat="1" applyFont="1" applyAlignment="1">
      <alignment vertical="center"/>
    </xf>
    <xf numFmtId="0" fontId="26" fillId="0" borderId="0" xfId="0" applyFont="1" applyAlignment="1">
      <alignment vertical="center"/>
    </xf>
    <xf numFmtId="0" fontId="25" fillId="0" borderId="0" xfId="0" applyFont="1" applyAlignment="1">
      <alignment horizontal="left" vertical="center" wrapText="1"/>
    </xf>
    <xf numFmtId="4" fontId="22" fillId="0" borderId="0" xfId="0" applyNumberFormat="1" applyFont="1" applyAlignment="1">
      <alignment horizontal="righ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2" fillId="3" borderId="0" xfId="0" applyFont="1" applyFill="1" applyAlignment="1" applyProtection="1">
      <alignment horizontal="left" vertical="center"/>
      <protection locked="0"/>
    </xf>
    <xf numFmtId="14" fontId="2" fillId="3" borderId="0" xfId="0" applyNumberFormat="1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8"/>
  <sheetViews>
    <sheetView showGridLines="0" tabSelected="1" workbookViewId="0">
      <selection activeCell="AN8" sqref="AN8"/>
    </sheetView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4" t="s">
        <v>0</v>
      </c>
      <c r="AZ1" s="14" t="s">
        <v>1</v>
      </c>
      <c r="BA1" s="14" t="s">
        <v>2</v>
      </c>
      <c r="BB1" s="14" t="s">
        <v>1</v>
      </c>
      <c r="BT1" s="14" t="s">
        <v>3</v>
      </c>
      <c r="BU1" s="14" t="s">
        <v>3</v>
      </c>
      <c r="BV1" s="14" t="s">
        <v>4</v>
      </c>
    </row>
    <row r="2" spans="1:74" s="1" customFormat="1" ht="36.950000000000003" customHeight="1">
      <c r="AR2" s="208" t="s">
        <v>5</v>
      </c>
      <c r="AS2" s="209"/>
      <c r="AT2" s="209"/>
      <c r="AU2" s="209"/>
      <c r="AV2" s="209"/>
      <c r="AW2" s="209"/>
      <c r="AX2" s="209"/>
      <c r="AY2" s="209"/>
      <c r="AZ2" s="209"/>
      <c r="BA2" s="209"/>
      <c r="BB2" s="209"/>
      <c r="BC2" s="209"/>
      <c r="BD2" s="209"/>
      <c r="BE2" s="209"/>
      <c r="BS2" s="15" t="s">
        <v>6</v>
      </c>
      <c r="BT2" s="15" t="s">
        <v>7</v>
      </c>
    </row>
    <row r="3" spans="1:74" s="1" customFormat="1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pans="1:74" s="1" customFormat="1" ht="24.95" customHeight="1">
      <c r="B4" s="18"/>
      <c r="D4" s="19" t="s">
        <v>9</v>
      </c>
      <c r="AR4" s="18"/>
      <c r="AS4" s="20" t="s">
        <v>10</v>
      </c>
      <c r="BE4" s="21" t="s">
        <v>11</v>
      </c>
      <c r="BS4" s="15" t="s">
        <v>12</v>
      </c>
    </row>
    <row r="5" spans="1:74" s="1" customFormat="1" ht="12" customHeight="1">
      <c r="B5" s="18"/>
      <c r="D5" s="22" t="s">
        <v>13</v>
      </c>
      <c r="K5" s="219" t="s">
        <v>14</v>
      </c>
      <c r="L5" s="209"/>
      <c r="M5" s="209"/>
      <c r="N5" s="209"/>
      <c r="O5" s="209"/>
      <c r="P5" s="209"/>
      <c r="Q5" s="209"/>
      <c r="R5" s="209"/>
      <c r="S5" s="209"/>
      <c r="T5" s="209"/>
      <c r="U5" s="209"/>
      <c r="V5" s="209"/>
      <c r="W5" s="209"/>
      <c r="X5" s="209"/>
      <c r="Y5" s="209"/>
      <c r="Z5" s="209"/>
      <c r="AA5" s="209"/>
      <c r="AB5" s="209"/>
      <c r="AC5" s="209"/>
      <c r="AD5" s="209"/>
      <c r="AE5" s="209"/>
      <c r="AF5" s="209"/>
      <c r="AG5" s="209"/>
      <c r="AH5" s="209"/>
      <c r="AI5" s="209"/>
      <c r="AJ5" s="209"/>
      <c r="AK5" s="209"/>
      <c r="AL5" s="209"/>
      <c r="AM5" s="209"/>
      <c r="AN5" s="209"/>
      <c r="AO5" s="209"/>
      <c r="AR5" s="18"/>
      <c r="BE5" s="199" t="s">
        <v>15</v>
      </c>
      <c r="BS5" s="15" t="s">
        <v>6</v>
      </c>
    </row>
    <row r="6" spans="1:74" s="1" customFormat="1" ht="36.950000000000003" customHeight="1">
      <c r="B6" s="18"/>
      <c r="D6" s="24" t="s">
        <v>16</v>
      </c>
      <c r="K6" s="220" t="s">
        <v>17</v>
      </c>
      <c r="L6" s="209"/>
      <c r="M6" s="209"/>
      <c r="N6" s="209"/>
      <c r="O6" s="209"/>
      <c r="P6" s="209"/>
      <c r="Q6" s="209"/>
      <c r="R6" s="209"/>
      <c r="S6" s="209"/>
      <c r="T6" s="209"/>
      <c r="U6" s="209"/>
      <c r="V6" s="209"/>
      <c r="W6" s="209"/>
      <c r="X6" s="209"/>
      <c r="Y6" s="209"/>
      <c r="Z6" s="209"/>
      <c r="AA6" s="209"/>
      <c r="AB6" s="209"/>
      <c r="AC6" s="209"/>
      <c r="AD6" s="209"/>
      <c r="AE6" s="209"/>
      <c r="AF6" s="209"/>
      <c r="AG6" s="209"/>
      <c r="AH6" s="209"/>
      <c r="AI6" s="209"/>
      <c r="AJ6" s="209"/>
      <c r="AK6" s="209"/>
      <c r="AL6" s="209"/>
      <c r="AM6" s="209"/>
      <c r="AN6" s="209"/>
      <c r="AO6" s="209"/>
      <c r="AR6" s="18"/>
      <c r="BE6" s="200"/>
      <c r="BS6" s="15" t="s">
        <v>6</v>
      </c>
    </row>
    <row r="7" spans="1:74" s="1" customFormat="1" ht="12" customHeight="1">
      <c r="B7" s="18"/>
      <c r="D7" s="25" t="s">
        <v>18</v>
      </c>
      <c r="K7" s="23" t="s">
        <v>1</v>
      </c>
      <c r="AK7" s="25" t="s">
        <v>19</v>
      </c>
      <c r="AN7" s="23" t="s">
        <v>1</v>
      </c>
      <c r="AR7" s="18"/>
      <c r="BE7" s="200"/>
      <c r="BS7" s="15" t="s">
        <v>6</v>
      </c>
    </row>
    <row r="8" spans="1:74" s="1" customFormat="1" ht="12" customHeight="1">
      <c r="B8" s="18"/>
      <c r="D8" s="25" t="s">
        <v>20</v>
      </c>
      <c r="K8" s="23" t="s">
        <v>21</v>
      </c>
      <c r="AK8" s="25" t="s">
        <v>22</v>
      </c>
      <c r="AN8" s="240">
        <v>43752</v>
      </c>
      <c r="AR8" s="18"/>
      <c r="BE8" s="200"/>
      <c r="BS8" s="15" t="s">
        <v>6</v>
      </c>
    </row>
    <row r="9" spans="1:74" s="1" customFormat="1" ht="14.45" customHeight="1">
      <c r="B9" s="18"/>
      <c r="AR9" s="18"/>
      <c r="BE9" s="200"/>
      <c r="BS9" s="15" t="s">
        <v>6</v>
      </c>
    </row>
    <row r="10" spans="1:74" s="1" customFormat="1" ht="12" customHeight="1">
      <c r="B10" s="18"/>
      <c r="D10" s="25" t="s">
        <v>23</v>
      </c>
      <c r="AK10" s="25" t="s">
        <v>24</v>
      </c>
      <c r="AN10" s="23" t="s">
        <v>1</v>
      </c>
      <c r="AR10" s="18"/>
      <c r="BE10" s="200"/>
      <c r="BS10" s="15" t="s">
        <v>6</v>
      </c>
    </row>
    <row r="11" spans="1:74" s="1" customFormat="1" ht="18.399999999999999" customHeight="1">
      <c r="B11" s="18"/>
      <c r="E11" s="23" t="s">
        <v>21</v>
      </c>
      <c r="AK11" s="25" t="s">
        <v>25</v>
      </c>
      <c r="AN11" s="23" t="s">
        <v>1</v>
      </c>
      <c r="AR11" s="18"/>
      <c r="BE11" s="200"/>
      <c r="BS11" s="15" t="s">
        <v>6</v>
      </c>
    </row>
    <row r="12" spans="1:74" s="1" customFormat="1" ht="6.95" customHeight="1">
      <c r="B12" s="18"/>
      <c r="AR12" s="18"/>
      <c r="BE12" s="200"/>
      <c r="BS12" s="15" t="s">
        <v>6</v>
      </c>
    </row>
    <row r="13" spans="1:74" s="1" customFormat="1" ht="12" customHeight="1">
      <c r="B13" s="18"/>
      <c r="D13" s="25" t="s">
        <v>26</v>
      </c>
      <c r="AK13" s="25" t="s">
        <v>24</v>
      </c>
      <c r="AN13" s="27" t="s">
        <v>27</v>
      </c>
      <c r="AR13" s="18"/>
      <c r="BE13" s="200"/>
      <c r="BS13" s="15" t="s">
        <v>6</v>
      </c>
    </row>
    <row r="14" spans="1:74" ht="12.75">
      <c r="B14" s="18"/>
      <c r="E14" s="221" t="s">
        <v>27</v>
      </c>
      <c r="F14" s="222"/>
      <c r="G14" s="222"/>
      <c r="H14" s="222"/>
      <c r="I14" s="222"/>
      <c r="J14" s="222"/>
      <c r="K14" s="222"/>
      <c r="L14" s="222"/>
      <c r="M14" s="222"/>
      <c r="N14" s="222"/>
      <c r="O14" s="222"/>
      <c r="P14" s="222"/>
      <c r="Q14" s="222"/>
      <c r="R14" s="222"/>
      <c r="S14" s="222"/>
      <c r="T14" s="222"/>
      <c r="U14" s="222"/>
      <c r="V14" s="222"/>
      <c r="W14" s="222"/>
      <c r="X14" s="222"/>
      <c r="Y14" s="222"/>
      <c r="Z14" s="222"/>
      <c r="AA14" s="222"/>
      <c r="AB14" s="222"/>
      <c r="AC14" s="222"/>
      <c r="AD14" s="222"/>
      <c r="AE14" s="222"/>
      <c r="AF14" s="222"/>
      <c r="AG14" s="222"/>
      <c r="AH14" s="222"/>
      <c r="AI14" s="222"/>
      <c r="AJ14" s="222"/>
      <c r="AK14" s="25" t="s">
        <v>25</v>
      </c>
      <c r="AN14" s="27" t="s">
        <v>27</v>
      </c>
      <c r="AR14" s="18"/>
      <c r="BE14" s="200"/>
      <c r="BS14" s="15" t="s">
        <v>6</v>
      </c>
    </row>
    <row r="15" spans="1:74" s="1" customFormat="1" ht="6.95" customHeight="1">
      <c r="B15" s="18"/>
      <c r="AR15" s="18"/>
      <c r="BE15" s="200"/>
      <c r="BS15" s="15" t="s">
        <v>3</v>
      </c>
    </row>
    <row r="16" spans="1:74" s="1" customFormat="1" ht="12" customHeight="1">
      <c r="B16" s="18"/>
      <c r="D16" s="25" t="s">
        <v>28</v>
      </c>
      <c r="AK16" s="25" t="s">
        <v>24</v>
      </c>
      <c r="AN16" s="23" t="s">
        <v>1</v>
      </c>
      <c r="AR16" s="18"/>
      <c r="BE16" s="200"/>
      <c r="BS16" s="15" t="s">
        <v>3</v>
      </c>
    </row>
    <row r="17" spans="1:71" s="1" customFormat="1" ht="18.399999999999999" customHeight="1">
      <c r="B17" s="18"/>
      <c r="E17" s="23" t="s">
        <v>21</v>
      </c>
      <c r="AK17" s="25" t="s">
        <v>25</v>
      </c>
      <c r="AN17" s="23" t="s">
        <v>1</v>
      </c>
      <c r="AR17" s="18"/>
      <c r="BE17" s="200"/>
      <c r="BS17" s="15" t="s">
        <v>29</v>
      </c>
    </row>
    <row r="18" spans="1:71" s="1" customFormat="1" ht="6.95" customHeight="1">
      <c r="B18" s="18"/>
      <c r="AR18" s="18"/>
      <c r="BE18" s="200"/>
      <c r="BS18" s="15" t="s">
        <v>6</v>
      </c>
    </row>
    <row r="19" spans="1:71" s="1" customFormat="1" ht="12" customHeight="1">
      <c r="B19" s="18"/>
      <c r="D19" s="25" t="s">
        <v>30</v>
      </c>
      <c r="AK19" s="25" t="s">
        <v>24</v>
      </c>
      <c r="AN19" s="23" t="s">
        <v>1</v>
      </c>
      <c r="AR19" s="18"/>
      <c r="BE19" s="200"/>
      <c r="BS19" s="15" t="s">
        <v>6</v>
      </c>
    </row>
    <row r="20" spans="1:71" s="1" customFormat="1" ht="18.399999999999999" customHeight="1">
      <c r="B20" s="18"/>
      <c r="E20" s="23" t="s">
        <v>21</v>
      </c>
      <c r="AK20" s="25" t="s">
        <v>25</v>
      </c>
      <c r="AN20" s="23" t="s">
        <v>1</v>
      </c>
      <c r="AR20" s="18"/>
      <c r="BE20" s="200"/>
      <c r="BS20" s="15" t="s">
        <v>29</v>
      </c>
    </row>
    <row r="21" spans="1:71" s="1" customFormat="1" ht="6.95" customHeight="1">
      <c r="B21" s="18"/>
      <c r="AR21" s="18"/>
      <c r="BE21" s="200"/>
    </row>
    <row r="22" spans="1:71" s="1" customFormat="1" ht="12" customHeight="1">
      <c r="B22" s="18"/>
      <c r="D22" s="25" t="s">
        <v>31</v>
      </c>
      <c r="AR22" s="18"/>
      <c r="BE22" s="200"/>
    </row>
    <row r="23" spans="1:71" s="1" customFormat="1" ht="16.5" customHeight="1">
      <c r="B23" s="18"/>
      <c r="E23" s="223" t="s">
        <v>1</v>
      </c>
      <c r="F23" s="223"/>
      <c r="G23" s="223"/>
      <c r="H23" s="223"/>
      <c r="I23" s="223"/>
      <c r="J23" s="223"/>
      <c r="K23" s="223"/>
      <c r="L23" s="223"/>
      <c r="M23" s="223"/>
      <c r="N23" s="223"/>
      <c r="O23" s="223"/>
      <c r="P23" s="223"/>
      <c r="Q23" s="223"/>
      <c r="R23" s="223"/>
      <c r="S23" s="223"/>
      <c r="T23" s="223"/>
      <c r="U23" s="223"/>
      <c r="V23" s="223"/>
      <c r="W23" s="223"/>
      <c r="X23" s="223"/>
      <c r="Y23" s="223"/>
      <c r="Z23" s="223"/>
      <c r="AA23" s="223"/>
      <c r="AB23" s="223"/>
      <c r="AC23" s="223"/>
      <c r="AD23" s="223"/>
      <c r="AE23" s="223"/>
      <c r="AF23" s="223"/>
      <c r="AG23" s="223"/>
      <c r="AH23" s="223"/>
      <c r="AI23" s="223"/>
      <c r="AJ23" s="223"/>
      <c r="AK23" s="223"/>
      <c r="AL23" s="223"/>
      <c r="AM23" s="223"/>
      <c r="AN23" s="223"/>
      <c r="AR23" s="18"/>
      <c r="BE23" s="200"/>
    </row>
    <row r="24" spans="1:71" s="1" customFormat="1" ht="6.95" customHeight="1">
      <c r="B24" s="18"/>
      <c r="AR24" s="18"/>
      <c r="BE24" s="200"/>
    </row>
    <row r="25" spans="1:71" s="1" customFormat="1" ht="6.95" customHeight="1">
      <c r="B25" s="18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R25" s="18"/>
      <c r="BE25" s="200"/>
    </row>
    <row r="26" spans="1:71" s="2" customFormat="1" ht="25.9" customHeight="1">
      <c r="A26" s="30"/>
      <c r="B26" s="31"/>
      <c r="C26" s="30"/>
      <c r="D26" s="32" t="s">
        <v>32</v>
      </c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  <c r="AF26" s="33"/>
      <c r="AG26" s="33"/>
      <c r="AH26" s="33"/>
      <c r="AI26" s="33"/>
      <c r="AJ26" s="33"/>
      <c r="AK26" s="202">
        <f>ROUND(AG94,2)</f>
        <v>0</v>
      </c>
      <c r="AL26" s="203"/>
      <c r="AM26" s="203"/>
      <c r="AN26" s="203"/>
      <c r="AO26" s="203"/>
      <c r="AP26" s="30"/>
      <c r="AQ26" s="30"/>
      <c r="AR26" s="31"/>
      <c r="BE26" s="200"/>
    </row>
    <row r="27" spans="1:71" s="2" customFormat="1" ht="6.95" customHeight="1">
      <c r="A27" s="30"/>
      <c r="B27" s="31"/>
      <c r="C27" s="30"/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  <c r="AF27" s="30"/>
      <c r="AG27" s="30"/>
      <c r="AH27" s="30"/>
      <c r="AI27" s="30"/>
      <c r="AJ27" s="30"/>
      <c r="AK27" s="30"/>
      <c r="AL27" s="30"/>
      <c r="AM27" s="30"/>
      <c r="AN27" s="30"/>
      <c r="AO27" s="30"/>
      <c r="AP27" s="30"/>
      <c r="AQ27" s="30"/>
      <c r="AR27" s="31"/>
      <c r="BE27" s="200"/>
    </row>
    <row r="28" spans="1:71" s="2" customFormat="1" ht="12.75">
      <c r="A28" s="30"/>
      <c r="B28" s="31"/>
      <c r="C28" s="30"/>
      <c r="D28" s="30"/>
      <c r="E28" s="30"/>
      <c r="F28" s="30"/>
      <c r="G28" s="30"/>
      <c r="H28" s="30"/>
      <c r="I28" s="30"/>
      <c r="J28" s="30"/>
      <c r="K28" s="30"/>
      <c r="L28" s="224" t="s">
        <v>33</v>
      </c>
      <c r="M28" s="224"/>
      <c r="N28" s="224"/>
      <c r="O28" s="224"/>
      <c r="P28" s="224"/>
      <c r="Q28" s="30"/>
      <c r="R28" s="30"/>
      <c r="S28" s="30"/>
      <c r="T28" s="30"/>
      <c r="U28" s="30"/>
      <c r="V28" s="30"/>
      <c r="W28" s="224" t="s">
        <v>34</v>
      </c>
      <c r="X28" s="224"/>
      <c r="Y28" s="224"/>
      <c r="Z28" s="224"/>
      <c r="AA28" s="224"/>
      <c r="AB28" s="224"/>
      <c r="AC28" s="224"/>
      <c r="AD28" s="224"/>
      <c r="AE28" s="224"/>
      <c r="AF28" s="30"/>
      <c r="AG28" s="30"/>
      <c r="AH28" s="30"/>
      <c r="AI28" s="30"/>
      <c r="AJ28" s="30"/>
      <c r="AK28" s="224" t="s">
        <v>35</v>
      </c>
      <c r="AL28" s="224"/>
      <c r="AM28" s="224"/>
      <c r="AN28" s="224"/>
      <c r="AO28" s="224"/>
      <c r="AP28" s="30"/>
      <c r="AQ28" s="30"/>
      <c r="AR28" s="31"/>
      <c r="BE28" s="200"/>
    </row>
    <row r="29" spans="1:71" s="3" customFormat="1" ht="14.45" customHeight="1">
      <c r="B29" s="35"/>
      <c r="D29" s="25" t="s">
        <v>36</v>
      </c>
      <c r="F29" s="25" t="s">
        <v>37</v>
      </c>
      <c r="L29" s="225">
        <v>0.21</v>
      </c>
      <c r="M29" s="198"/>
      <c r="N29" s="198"/>
      <c r="O29" s="198"/>
      <c r="P29" s="198"/>
      <c r="W29" s="197">
        <f>ROUND(AZ94, 2)</f>
        <v>0</v>
      </c>
      <c r="X29" s="198"/>
      <c r="Y29" s="198"/>
      <c r="Z29" s="198"/>
      <c r="AA29" s="198"/>
      <c r="AB29" s="198"/>
      <c r="AC29" s="198"/>
      <c r="AD29" s="198"/>
      <c r="AE29" s="198"/>
      <c r="AK29" s="197">
        <f>ROUND(AV94, 2)</f>
        <v>0</v>
      </c>
      <c r="AL29" s="198"/>
      <c r="AM29" s="198"/>
      <c r="AN29" s="198"/>
      <c r="AO29" s="198"/>
      <c r="AR29" s="35"/>
      <c r="BE29" s="201"/>
    </row>
    <row r="30" spans="1:71" s="3" customFormat="1" ht="14.45" customHeight="1">
      <c r="B30" s="35"/>
      <c r="F30" s="25" t="s">
        <v>38</v>
      </c>
      <c r="L30" s="225">
        <v>0.15</v>
      </c>
      <c r="M30" s="198"/>
      <c r="N30" s="198"/>
      <c r="O30" s="198"/>
      <c r="P30" s="198"/>
      <c r="W30" s="197">
        <f>ROUND(BA94, 2)</f>
        <v>0</v>
      </c>
      <c r="X30" s="198"/>
      <c r="Y30" s="198"/>
      <c r="Z30" s="198"/>
      <c r="AA30" s="198"/>
      <c r="AB30" s="198"/>
      <c r="AC30" s="198"/>
      <c r="AD30" s="198"/>
      <c r="AE30" s="198"/>
      <c r="AK30" s="197">
        <f>ROUND(AW94, 2)</f>
        <v>0</v>
      </c>
      <c r="AL30" s="198"/>
      <c r="AM30" s="198"/>
      <c r="AN30" s="198"/>
      <c r="AO30" s="198"/>
      <c r="AR30" s="35"/>
      <c r="BE30" s="201"/>
    </row>
    <row r="31" spans="1:71" s="3" customFormat="1" ht="14.45" hidden="1" customHeight="1">
      <c r="B31" s="35"/>
      <c r="F31" s="25" t="s">
        <v>39</v>
      </c>
      <c r="L31" s="225">
        <v>0.21</v>
      </c>
      <c r="M31" s="198"/>
      <c r="N31" s="198"/>
      <c r="O31" s="198"/>
      <c r="P31" s="198"/>
      <c r="W31" s="197">
        <f>ROUND(BB94, 2)</f>
        <v>0</v>
      </c>
      <c r="X31" s="198"/>
      <c r="Y31" s="198"/>
      <c r="Z31" s="198"/>
      <c r="AA31" s="198"/>
      <c r="AB31" s="198"/>
      <c r="AC31" s="198"/>
      <c r="AD31" s="198"/>
      <c r="AE31" s="198"/>
      <c r="AK31" s="197">
        <v>0</v>
      </c>
      <c r="AL31" s="198"/>
      <c r="AM31" s="198"/>
      <c r="AN31" s="198"/>
      <c r="AO31" s="198"/>
      <c r="AR31" s="35"/>
      <c r="BE31" s="201"/>
    </row>
    <row r="32" spans="1:71" s="3" customFormat="1" ht="14.45" hidden="1" customHeight="1">
      <c r="B32" s="35"/>
      <c r="F32" s="25" t="s">
        <v>40</v>
      </c>
      <c r="L32" s="225">
        <v>0.15</v>
      </c>
      <c r="M32" s="198"/>
      <c r="N32" s="198"/>
      <c r="O32" s="198"/>
      <c r="P32" s="198"/>
      <c r="W32" s="197">
        <f>ROUND(BC94, 2)</f>
        <v>0</v>
      </c>
      <c r="X32" s="198"/>
      <c r="Y32" s="198"/>
      <c r="Z32" s="198"/>
      <c r="AA32" s="198"/>
      <c r="AB32" s="198"/>
      <c r="AC32" s="198"/>
      <c r="AD32" s="198"/>
      <c r="AE32" s="198"/>
      <c r="AK32" s="197">
        <v>0</v>
      </c>
      <c r="AL32" s="198"/>
      <c r="AM32" s="198"/>
      <c r="AN32" s="198"/>
      <c r="AO32" s="198"/>
      <c r="AR32" s="35"/>
      <c r="BE32" s="201"/>
    </row>
    <row r="33" spans="1:57" s="3" customFormat="1" ht="14.45" hidden="1" customHeight="1">
      <c r="B33" s="35"/>
      <c r="F33" s="25" t="s">
        <v>41</v>
      </c>
      <c r="L33" s="225">
        <v>0</v>
      </c>
      <c r="M33" s="198"/>
      <c r="N33" s="198"/>
      <c r="O33" s="198"/>
      <c r="P33" s="198"/>
      <c r="W33" s="197">
        <f>ROUND(BD94, 2)</f>
        <v>0</v>
      </c>
      <c r="X33" s="198"/>
      <c r="Y33" s="198"/>
      <c r="Z33" s="198"/>
      <c r="AA33" s="198"/>
      <c r="AB33" s="198"/>
      <c r="AC33" s="198"/>
      <c r="AD33" s="198"/>
      <c r="AE33" s="198"/>
      <c r="AK33" s="197">
        <v>0</v>
      </c>
      <c r="AL33" s="198"/>
      <c r="AM33" s="198"/>
      <c r="AN33" s="198"/>
      <c r="AO33" s="198"/>
      <c r="AR33" s="35"/>
      <c r="BE33" s="201"/>
    </row>
    <row r="34" spans="1:57" s="2" customFormat="1" ht="6.95" customHeight="1">
      <c r="A34" s="30"/>
      <c r="B34" s="31"/>
      <c r="C34" s="30"/>
      <c r="D34" s="30"/>
      <c r="E34" s="30"/>
      <c r="F34" s="30"/>
      <c r="G34" s="30"/>
      <c r="H34" s="30"/>
      <c r="I34" s="30"/>
      <c r="J34" s="30"/>
      <c r="K34" s="30"/>
      <c r="L34" s="30"/>
      <c r="M34" s="30"/>
      <c r="N34" s="30"/>
      <c r="O34" s="30"/>
      <c r="P34" s="30"/>
      <c r="Q34" s="30"/>
      <c r="R34" s="3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  <c r="AF34" s="30"/>
      <c r="AG34" s="30"/>
      <c r="AH34" s="30"/>
      <c r="AI34" s="30"/>
      <c r="AJ34" s="30"/>
      <c r="AK34" s="30"/>
      <c r="AL34" s="30"/>
      <c r="AM34" s="30"/>
      <c r="AN34" s="30"/>
      <c r="AO34" s="30"/>
      <c r="AP34" s="30"/>
      <c r="AQ34" s="30"/>
      <c r="AR34" s="31"/>
      <c r="BE34" s="200"/>
    </row>
    <row r="35" spans="1:57" s="2" customFormat="1" ht="25.9" customHeight="1">
      <c r="A35" s="30"/>
      <c r="B35" s="31"/>
      <c r="C35" s="36"/>
      <c r="D35" s="37" t="s">
        <v>42</v>
      </c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38"/>
      <c r="P35" s="38"/>
      <c r="Q35" s="38"/>
      <c r="R35" s="38"/>
      <c r="S35" s="38"/>
      <c r="T35" s="39" t="s">
        <v>43</v>
      </c>
      <c r="U35" s="38"/>
      <c r="V35" s="38"/>
      <c r="W35" s="38"/>
      <c r="X35" s="204" t="s">
        <v>44</v>
      </c>
      <c r="Y35" s="205"/>
      <c r="Z35" s="205"/>
      <c r="AA35" s="205"/>
      <c r="AB35" s="205"/>
      <c r="AC35" s="38"/>
      <c r="AD35" s="38"/>
      <c r="AE35" s="38"/>
      <c r="AF35" s="38"/>
      <c r="AG35" s="38"/>
      <c r="AH35" s="38"/>
      <c r="AI35" s="38"/>
      <c r="AJ35" s="38"/>
      <c r="AK35" s="206">
        <f>SUM(AK26:AK33)</f>
        <v>0</v>
      </c>
      <c r="AL35" s="205"/>
      <c r="AM35" s="205"/>
      <c r="AN35" s="205"/>
      <c r="AO35" s="207"/>
      <c r="AP35" s="36"/>
      <c r="AQ35" s="36"/>
      <c r="AR35" s="31"/>
      <c r="BE35" s="30"/>
    </row>
    <row r="36" spans="1:57" s="2" customFormat="1" ht="6.95" customHeight="1">
      <c r="A36" s="30"/>
      <c r="B36" s="31"/>
      <c r="C36" s="30"/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  <c r="AF36" s="30"/>
      <c r="AG36" s="30"/>
      <c r="AH36" s="30"/>
      <c r="AI36" s="30"/>
      <c r="AJ36" s="30"/>
      <c r="AK36" s="30"/>
      <c r="AL36" s="30"/>
      <c r="AM36" s="30"/>
      <c r="AN36" s="30"/>
      <c r="AO36" s="30"/>
      <c r="AP36" s="30"/>
      <c r="AQ36" s="30"/>
      <c r="AR36" s="31"/>
      <c r="BE36" s="30"/>
    </row>
    <row r="37" spans="1:57" s="2" customFormat="1" ht="14.45" customHeight="1">
      <c r="A37" s="30"/>
      <c r="B37" s="31"/>
      <c r="C37" s="30"/>
      <c r="D37" s="30"/>
      <c r="E37" s="30"/>
      <c r="F37" s="30"/>
      <c r="G37" s="30"/>
      <c r="H37" s="30"/>
      <c r="I37" s="30"/>
      <c r="J37" s="30"/>
      <c r="K37" s="30"/>
      <c r="L37" s="30"/>
      <c r="M37" s="30"/>
      <c r="N37" s="30"/>
      <c r="O37" s="30"/>
      <c r="P37" s="30"/>
      <c r="Q37" s="30"/>
      <c r="R37" s="3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  <c r="AF37" s="30"/>
      <c r="AG37" s="30"/>
      <c r="AH37" s="30"/>
      <c r="AI37" s="30"/>
      <c r="AJ37" s="30"/>
      <c r="AK37" s="30"/>
      <c r="AL37" s="30"/>
      <c r="AM37" s="30"/>
      <c r="AN37" s="30"/>
      <c r="AO37" s="30"/>
      <c r="AP37" s="30"/>
      <c r="AQ37" s="30"/>
      <c r="AR37" s="31"/>
      <c r="BE37" s="30"/>
    </row>
    <row r="38" spans="1:57" s="1" customFormat="1" ht="14.45" customHeight="1">
      <c r="B38" s="18"/>
      <c r="AR38" s="18"/>
    </row>
    <row r="39" spans="1:57" s="1" customFormat="1" ht="14.45" customHeight="1">
      <c r="B39" s="18"/>
      <c r="AR39" s="18"/>
    </row>
    <row r="40" spans="1:57" s="1" customFormat="1" ht="14.45" customHeight="1">
      <c r="B40" s="18"/>
      <c r="AR40" s="18"/>
    </row>
    <row r="41" spans="1:57" s="1" customFormat="1" ht="14.45" customHeight="1">
      <c r="B41" s="18"/>
      <c r="AR41" s="18"/>
    </row>
    <row r="42" spans="1:57" s="1" customFormat="1" ht="14.45" customHeight="1">
      <c r="B42" s="18"/>
      <c r="AR42" s="18"/>
    </row>
    <row r="43" spans="1:57" s="1" customFormat="1" ht="14.45" customHeight="1">
      <c r="B43" s="18"/>
      <c r="AR43" s="18"/>
    </row>
    <row r="44" spans="1:57" s="1" customFormat="1" ht="14.45" customHeight="1">
      <c r="B44" s="18"/>
      <c r="AR44" s="18"/>
    </row>
    <row r="45" spans="1:57" s="1" customFormat="1" ht="14.45" customHeight="1">
      <c r="B45" s="18"/>
      <c r="AR45" s="18"/>
    </row>
    <row r="46" spans="1:57" s="1" customFormat="1" ht="14.45" customHeight="1">
      <c r="B46" s="18"/>
      <c r="AR46" s="18"/>
    </row>
    <row r="47" spans="1:57" s="1" customFormat="1" ht="14.45" customHeight="1">
      <c r="B47" s="18"/>
      <c r="AR47" s="18"/>
    </row>
    <row r="48" spans="1:57" s="1" customFormat="1" ht="14.45" customHeight="1">
      <c r="B48" s="18"/>
      <c r="AR48" s="18"/>
    </row>
    <row r="49" spans="1:57" s="2" customFormat="1" ht="14.45" customHeight="1">
      <c r="B49" s="40"/>
      <c r="D49" s="41" t="s">
        <v>45</v>
      </c>
      <c r="E49" s="42"/>
      <c r="F49" s="42"/>
      <c r="G49" s="42"/>
      <c r="H49" s="42"/>
      <c r="I49" s="42"/>
      <c r="J49" s="42"/>
      <c r="K49" s="42"/>
      <c r="L49" s="42"/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1" t="s">
        <v>46</v>
      </c>
      <c r="AI49" s="42"/>
      <c r="AJ49" s="42"/>
      <c r="AK49" s="42"/>
      <c r="AL49" s="42"/>
      <c r="AM49" s="42"/>
      <c r="AN49" s="42"/>
      <c r="AO49" s="42"/>
      <c r="AR49" s="40"/>
    </row>
    <row r="50" spans="1:57" ht="11.25">
      <c r="B50" s="18"/>
      <c r="AR50" s="18"/>
    </row>
    <row r="51" spans="1:57" ht="11.25">
      <c r="B51" s="18"/>
      <c r="AR51" s="18"/>
    </row>
    <row r="52" spans="1:57" ht="11.25">
      <c r="B52" s="18"/>
      <c r="AR52" s="18"/>
    </row>
    <row r="53" spans="1:57" ht="11.25">
      <c r="B53" s="18"/>
      <c r="AR53" s="18"/>
    </row>
    <row r="54" spans="1:57" ht="11.25">
      <c r="B54" s="18"/>
      <c r="AR54" s="18"/>
    </row>
    <row r="55" spans="1:57" ht="11.25">
      <c r="B55" s="18"/>
      <c r="AR55" s="18"/>
    </row>
    <row r="56" spans="1:57" ht="11.25">
      <c r="B56" s="18"/>
      <c r="AR56" s="18"/>
    </row>
    <row r="57" spans="1:57" ht="11.25">
      <c r="B57" s="18"/>
      <c r="AR57" s="18"/>
    </row>
    <row r="58" spans="1:57" ht="11.25">
      <c r="B58" s="18"/>
      <c r="AR58" s="18"/>
    </row>
    <row r="59" spans="1:57" ht="11.25">
      <c r="B59" s="18"/>
      <c r="AR59" s="18"/>
    </row>
    <row r="60" spans="1:57" s="2" customFormat="1" ht="12.75">
      <c r="A60" s="30"/>
      <c r="B60" s="31"/>
      <c r="C60" s="30"/>
      <c r="D60" s="43" t="s">
        <v>47</v>
      </c>
      <c r="E60" s="33"/>
      <c r="F60" s="33"/>
      <c r="G60" s="33"/>
      <c r="H60" s="33"/>
      <c r="I60" s="33"/>
      <c r="J60" s="33"/>
      <c r="K60" s="33"/>
      <c r="L60" s="33"/>
      <c r="M60" s="33"/>
      <c r="N60" s="33"/>
      <c r="O60" s="33"/>
      <c r="P60" s="33"/>
      <c r="Q60" s="33"/>
      <c r="R60" s="33"/>
      <c r="S60" s="33"/>
      <c r="T60" s="33"/>
      <c r="U60" s="33"/>
      <c r="V60" s="43" t="s">
        <v>48</v>
      </c>
      <c r="W60" s="33"/>
      <c r="X60" s="33"/>
      <c r="Y60" s="33"/>
      <c r="Z60" s="33"/>
      <c r="AA60" s="33"/>
      <c r="AB60" s="33"/>
      <c r="AC60" s="33"/>
      <c r="AD60" s="33"/>
      <c r="AE60" s="33"/>
      <c r="AF60" s="33"/>
      <c r="AG60" s="33"/>
      <c r="AH60" s="43" t="s">
        <v>47</v>
      </c>
      <c r="AI60" s="33"/>
      <c r="AJ60" s="33"/>
      <c r="AK60" s="33"/>
      <c r="AL60" s="33"/>
      <c r="AM60" s="43" t="s">
        <v>48</v>
      </c>
      <c r="AN60" s="33"/>
      <c r="AO60" s="33"/>
      <c r="AP60" s="30"/>
      <c r="AQ60" s="30"/>
      <c r="AR60" s="31"/>
      <c r="BE60" s="30"/>
    </row>
    <row r="61" spans="1:57" ht="11.25">
      <c r="B61" s="18"/>
      <c r="AR61" s="18"/>
    </row>
    <row r="62" spans="1:57" ht="11.25">
      <c r="B62" s="18"/>
      <c r="AR62" s="18"/>
    </row>
    <row r="63" spans="1:57" ht="11.25">
      <c r="B63" s="18"/>
      <c r="AR63" s="18"/>
    </row>
    <row r="64" spans="1:57" s="2" customFormat="1" ht="12.75">
      <c r="A64" s="30"/>
      <c r="B64" s="31"/>
      <c r="C64" s="30"/>
      <c r="D64" s="41" t="s">
        <v>49</v>
      </c>
      <c r="E64" s="44"/>
      <c r="F64" s="44"/>
      <c r="G64" s="44"/>
      <c r="H64" s="44"/>
      <c r="I64" s="44"/>
      <c r="J64" s="44"/>
      <c r="K64" s="44"/>
      <c r="L64" s="44"/>
      <c r="M64" s="44"/>
      <c r="N64" s="44"/>
      <c r="O64" s="44"/>
      <c r="P64" s="44"/>
      <c r="Q64" s="44"/>
      <c r="R64" s="44"/>
      <c r="S64" s="44"/>
      <c r="T64" s="44"/>
      <c r="U64" s="44"/>
      <c r="V64" s="44"/>
      <c r="W64" s="44"/>
      <c r="X64" s="44"/>
      <c r="Y64" s="44"/>
      <c r="Z64" s="44"/>
      <c r="AA64" s="44"/>
      <c r="AB64" s="44"/>
      <c r="AC64" s="44"/>
      <c r="AD64" s="44"/>
      <c r="AE64" s="44"/>
      <c r="AF64" s="44"/>
      <c r="AG64" s="44"/>
      <c r="AH64" s="41" t="s">
        <v>50</v>
      </c>
      <c r="AI64" s="44"/>
      <c r="AJ64" s="44"/>
      <c r="AK64" s="44"/>
      <c r="AL64" s="44"/>
      <c r="AM64" s="44"/>
      <c r="AN64" s="44"/>
      <c r="AO64" s="44"/>
      <c r="AP64" s="30"/>
      <c r="AQ64" s="30"/>
      <c r="AR64" s="31"/>
      <c r="BE64" s="30"/>
    </row>
    <row r="65" spans="1:57" ht="11.25">
      <c r="B65" s="18"/>
      <c r="AR65" s="18"/>
    </row>
    <row r="66" spans="1:57" ht="11.25">
      <c r="B66" s="18"/>
      <c r="AR66" s="18"/>
    </row>
    <row r="67" spans="1:57" ht="11.25">
      <c r="B67" s="18"/>
      <c r="AR67" s="18"/>
    </row>
    <row r="68" spans="1:57" ht="11.25">
      <c r="B68" s="18"/>
      <c r="AR68" s="18"/>
    </row>
    <row r="69" spans="1:57" ht="11.25">
      <c r="B69" s="18"/>
      <c r="AR69" s="18"/>
    </row>
    <row r="70" spans="1:57" ht="11.25">
      <c r="B70" s="18"/>
      <c r="AR70" s="18"/>
    </row>
    <row r="71" spans="1:57" ht="11.25">
      <c r="B71" s="18"/>
      <c r="AR71" s="18"/>
    </row>
    <row r="72" spans="1:57" ht="11.25">
      <c r="B72" s="18"/>
      <c r="AR72" s="18"/>
    </row>
    <row r="73" spans="1:57" ht="11.25">
      <c r="B73" s="18"/>
      <c r="AR73" s="18"/>
    </row>
    <row r="74" spans="1:57" ht="11.25">
      <c r="B74" s="18"/>
      <c r="AR74" s="18"/>
    </row>
    <row r="75" spans="1:57" s="2" customFormat="1" ht="12.75">
      <c r="A75" s="30"/>
      <c r="B75" s="31"/>
      <c r="C75" s="30"/>
      <c r="D75" s="43" t="s">
        <v>47</v>
      </c>
      <c r="E75" s="33"/>
      <c r="F75" s="33"/>
      <c r="G75" s="33"/>
      <c r="H75" s="33"/>
      <c r="I75" s="33"/>
      <c r="J75" s="33"/>
      <c r="K75" s="33"/>
      <c r="L75" s="33"/>
      <c r="M75" s="33"/>
      <c r="N75" s="33"/>
      <c r="O75" s="33"/>
      <c r="P75" s="33"/>
      <c r="Q75" s="33"/>
      <c r="R75" s="33"/>
      <c r="S75" s="33"/>
      <c r="T75" s="33"/>
      <c r="U75" s="33"/>
      <c r="V75" s="43" t="s">
        <v>48</v>
      </c>
      <c r="W75" s="33"/>
      <c r="X75" s="33"/>
      <c r="Y75" s="33"/>
      <c r="Z75" s="33"/>
      <c r="AA75" s="33"/>
      <c r="AB75" s="33"/>
      <c r="AC75" s="33"/>
      <c r="AD75" s="33"/>
      <c r="AE75" s="33"/>
      <c r="AF75" s="33"/>
      <c r="AG75" s="33"/>
      <c r="AH75" s="43" t="s">
        <v>47</v>
      </c>
      <c r="AI75" s="33"/>
      <c r="AJ75" s="33"/>
      <c r="AK75" s="33"/>
      <c r="AL75" s="33"/>
      <c r="AM75" s="43" t="s">
        <v>48</v>
      </c>
      <c r="AN75" s="33"/>
      <c r="AO75" s="33"/>
      <c r="AP75" s="30"/>
      <c r="AQ75" s="30"/>
      <c r="AR75" s="31"/>
      <c r="BE75" s="30"/>
    </row>
    <row r="76" spans="1:57" s="2" customFormat="1" ht="11.25">
      <c r="A76" s="30"/>
      <c r="B76" s="31"/>
      <c r="C76" s="30"/>
      <c r="D76" s="30"/>
      <c r="E76" s="30"/>
      <c r="F76" s="30"/>
      <c r="G76" s="30"/>
      <c r="H76" s="30"/>
      <c r="I76" s="30"/>
      <c r="J76" s="30"/>
      <c r="K76" s="30"/>
      <c r="L76" s="30"/>
      <c r="M76" s="30"/>
      <c r="N76" s="30"/>
      <c r="O76" s="30"/>
      <c r="P76" s="30"/>
      <c r="Q76" s="30"/>
      <c r="R76" s="30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  <c r="AF76" s="30"/>
      <c r="AG76" s="30"/>
      <c r="AH76" s="30"/>
      <c r="AI76" s="30"/>
      <c r="AJ76" s="30"/>
      <c r="AK76" s="30"/>
      <c r="AL76" s="30"/>
      <c r="AM76" s="30"/>
      <c r="AN76" s="30"/>
      <c r="AO76" s="30"/>
      <c r="AP76" s="30"/>
      <c r="AQ76" s="30"/>
      <c r="AR76" s="31"/>
      <c r="BE76" s="30"/>
    </row>
    <row r="77" spans="1:57" s="2" customFormat="1" ht="6.95" customHeight="1">
      <c r="A77" s="30"/>
      <c r="B77" s="45"/>
      <c r="C77" s="46"/>
      <c r="D77" s="46"/>
      <c r="E77" s="46"/>
      <c r="F77" s="46"/>
      <c r="G77" s="46"/>
      <c r="H77" s="46"/>
      <c r="I77" s="46"/>
      <c r="J77" s="46"/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46"/>
      <c r="V77" s="46"/>
      <c r="W77" s="46"/>
      <c r="X77" s="46"/>
      <c r="Y77" s="46"/>
      <c r="Z77" s="46"/>
      <c r="AA77" s="46"/>
      <c r="AB77" s="46"/>
      <c r="AC77" s="46"/>
      <c r="AD77" s="46"/>
      <c r="AE77" s="46"/>
      <c r="AF77" s="46"/>
      <c r="AG77" s="46"/>
      <c r="AH77" s="46"/>
      <c r="AI77" s="46"/>
      <c r="AJ77" s="46"/>
      <c r="AK77" s="46"/>
      <c r="AL77" s="46"/>
      <c r="AM77" s="46"/>
      <c r="AN77" s="46"/>
      <c r="AO77" s="46"/>
      <c r="AP77" s="46"/>
      <c r="AQ77" s="46"/>
      <c r="AR77" s="31"/>
      <c r="BE77" s="30"/>
    </row>
    <row r="81" spans="1:91" s="2" customFormat="1" ht="6.95" customHeight="1">
      <c r="A81" s="30"/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31"/>
      <c r="BE81" s="30"/>
    </row>
    <row r="82" spans="1:91" s="2" customFormat="1" ht="24.95" customHeight="1">
      <c r="A82" s="30"/>
      <c r="B82" s="31"/>
      <c r="C82" s="19" t="s">
        <v>51</v>
      </c>
      <c r="D82" s="30"/>
      <c r="E82" s="30"/>
      <c r="F82" s="30"/>
      <c r="G82" s="30"/>
      <c r="H82" s="30"/>
      <c r="I82" s="30"/>
      <c r="J82" s="30"/>
      <c r="K82" s="30"/>
      <c r="L82" s="30"/>
      <c r="M82" s="30"/>
      <c r="N82" s="30"/>
      <c r="O82" s="30"/>
      <c r="P82" s="30"/>
      <c r="Q82" s="30"/>
      <c r="R82" s="30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  <c r="AF82" s="30"/>
      <c r="AG82" s="30"/>
      <c r="AH82" s="30"/>
      <c r="AI82" s="30"/>
      <c r="AJ82" s="30"/>
      <c r="AK82" s="30"/>
      <c r="AL82" s="30"/>
      <c r="AM82" s="30"/>
      <c r="AN82" s="30"/>
      <c r="AO82" s="30"/>
      <c r="AP82" s="30"/>
      <c r="AQ82" s="30"/>
      <c r="AR82" s="31"/>
      <c r="BE82" s="30"/>
    </row>
    <row r="83" spans="1:91" s="2" customFormat="1" ht="6.95" customHeight="1">
      <c r="A83" s="30"/>
      <c r="B83" s="31"/>
      <c r="C83" s="30"/>
      <c r="D83" s="30"/>
      <c r="E83" s="30"/>
      <c r="F83" s="30"/>
      <c r="G83" s="30"/>
      <c r="H83" s="30"/>
      <c r="I83" s="30"/>
      <c r="J83" s="30"/>
      <c r="K83" s="30"/>
      <c r="L83" s="30"/>
      <c r="M83" s="30"/>
      <c r="N83" s="30"/>
      <c r="O83" s="30"/>
      <c r="P83" s="30"/>
      <c r="Q83" s="30"/>
      <c r="R83" s="30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  <c r="AF83" s="30"/>
      <c r="AG83" s="30"/>
      <c r="AH83" s="30"/>
      <c r="AI83" s="30"/>
      <c r="AJ83" s="30"/>
      <c r="AK83" s="30"/>
      <c r="AL83" s="30"/>
      <c r="AM83" s="30"/>
      <c r="AN83" s="30"/>
      <c r="AO83" s="30"/>
      <c r="AP83" s="30"/>
      <c r="AQ83" s="30"/>
      <c r="AR83" s="31"/>
      <c r="BE83" s="30"/>
    </row>
    <row r="84" spans="1:91" s="4" customFormat="1" ht="12" customHeight="1">
      <c r="B84" s="49"/>
      <c r="C84" s="25" t="s">
        <v>13</v>
      </c>
      <c r="L84" s="4" t="str">
        <f>K5</f>
        <v>NOVYBYZOV</v>
      </c>
      <c r="AR84" s="49"/>
    </row>
    <row r="85" spans="1:91" s="5" customFormat="1" ht="36.950000000000003" customHeight="1">
      <c r="B85" s="50"/>
      <c r="C85" s="51" t="s">
        <v>16</v>
      </c>
      <c r="L85" s="216" t="str">
        <f>K6</f>
        <v>Soupis praci - ZZS Novy Bydzov - oceneny - 26.7.2018</v>
      </c>
      <c r="M85" s="217"/>
      <c r="N85" s="217"/>
      <c r="O85" s="217"/>
      <c r="P85" s="217"/>
      <c r="Q85" s="217"/>
      <c r="R85" s="217"/>
      <c r="S85" s="217"/>
      <c r="T85" s="217"/>
      <c r="U85" s="217"/>
      <c r="V85" s="217"/>
      <c r="W85" s="217"/>
      <c r="X85" s="217"/>
      <c r="Y85" s="217"/>
      <c r="Z85" s="217"/>
      <c r="AA85" s="217"/>
      <c r="AB85" s="217"/>
      <c r="AC85" s="217"/>
      <c r="AD85" s="217"/>
      <c r="AE85" s="217"/>
      <c r="AF85" s="217"/>
      <c r="AG85" s="217"/>
      <c r="AH85" s="217"/>
      <c r="AI85" s="217"/>
      <c r="AJ85" s="217"/>
      <c r="AK85" s="217"/>
      <c r="AL85" s="217"/>
      <c r="AM85" s="217"/>
      <c r="AN85" s="217"/>
      <c r="AO85" s="217"/>
      <c r="AR85" s="50"/>
    </row>
    <row r="86" spans="1:91" s="2" customFormat="1" ht="6.95" customHeight="1">
      <c r="A86" s="30"/>
      <c r="B86" s="31"/>
      <c r="C86" s="30"/>
      <c r="D86" s="30"/>
      <c r="E86" s="30"/>
      <c r="F86" s="30"/>
      <c r="G86" s="30"/>
      <c r="H86" s="30"/>
      <c r="I86" s="30"/>
      <c r="J86" s="30"/>
      <c r="K86" s="30"/>
      <c r="L86" s="30"/>
      <c r="M86" s="30"/>
      <c r="N86" s="30"/>
      <c r="O86" s="30"/>
      <c r="P86" s="30"/>
      <c r="Q86" s="30"/>
      <c r="R86" s="30"/>
      <c r="S86" s="30"/>
      <c r="T86" s="30"/>
      <c r="U86" s="30"/>
      <c r="V86" s="30"/>
      <c r="W86" s="30"/>
      <c r="X86" s="30"/>
      <c r="Y86" s="30"/>
      <c r="Z86" s="30"/>
      <c r="AA86" s="30"/>
      <c r="AB86" s="30"/>
      <c r="AC86" s="30"/>
      <c r="AD86" s="30"/>
      <c r="AE86" s="30"/>
      <c r="AF86" s="30"/>
      <c r="AG86" s="30"/>
      <c r="AH86" s="30"/>
      <c r="AI86" s="30"/>
      <c r="AJ86" s="30"/>
      <c r="AK86" s="30"/>
      <c r="AL86" s="30"/>
      <c r="AM86" s="30"/>
      <c r="AN86" s="30"/>
      <c r="AO86" s="30"/>
      <c r="AP86" s="30"/>
      <c r="AQ86" s="30"/>
      <c r="AR86" s="31"/>
      <c r="BE86" s="30"/>
    </row>
    <row r="87" spans="1:91" s="2" customFormat="1" ht="12" customHeight="1">
      <c r="A87" s="30"/>
      <c r="B87" s="31"/>
      <c r="C87" s="25" t="s">
        <v>20</v>
      </c>
      <c r="D87" s="30"/>
      <c r="E87" s="30"/>
      <c r="F87" s="30"/>
      <c r="G87" s="30"/>
      <c r="H87" s="30"/>
      <c r="I87" s="30"/>
      <c r="J87" s="30"/>
      <c r="K87" s="30"/>
      <c r="L87" s="52" t="str">
        <f>IF(K8="","",K8)</f>
        <v xml:space="preserve"> </v>
      </c>
      <c r="M87" s="30"/>
      <c r="N87" s="30"/>
      <c r="O87" s="30"/>
      <c r="P87" s="30"/>
      <c r="Q87" s="30"/>
      <c r="R87" s="30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  <c r="AF87" s="30"/>
      <c r="AG87" s="30"/>
      <c r="AH87" s="30"/>
      <c r="AI87" s="25" t="s">
        <v>22</v>
      </c>
      <c r="AJ87" s="30"/>
      <c r="AK87" s="30"/>
      <c r="AL87" s="30"/>
      <c r="AM87" s="218">
        <f>IF(AN8= "","",AN8)</f>
        <v>43752</v>
      </c>
      <c r="AN87" s="218"/>
      <c r="AO87" s="30"/>
      <c r="AP87" s="30"/>
      <c r="AQ87" s="30"/>
      <c r="AR87" s="31"/>
      <c r="BE87" s="30"/>
    </row>
    <row r="88" spans="1:91" s="2" customFormat="1" ht="6.95" customHeight="1">
      <c r="A88" s="30"/>
      <c r="B88" s="31"/>
      <c r="C88" s="30"/>
      <c r="D88" s="30"/>
      <c r="E88" s="30"/>
      <c r="F88" s="30"/>
      <c r="G88" s="30"/>
      <c r="H88" s="30"/>
      <c r="I88" s="30"/>
      <c r="J88" s="30"/>
      <c r="K88" s="30"/>
      <c r="L88" s="30"/>
      <c r="M88" s="30"/>
      <c r="N88" s="30"/>
      <c r="O88" s="30"/>
      <c r="P88" s="30"/>
      <c r="Q88" s="30"/>
      <c r="R88" s="30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  <c r="AF88" s="30"/>
      <c r="AG88" s="30"/>
      <c r="AH88" s="30"/>
      <c r="AI88" s="30"/>
      <c r="AJ88" s="30"/>
      <c r="AK88" s="30"/>
      <c r="AL88" s="30"/>
      <c r="AM88" s="30"/>
      <c r="AN88" s="30"/>
      <c r="AO88" s="30"/>
      <c r="AP88" s="30"/>
      <c r="AQ88" s="30"/>
      <c r="AR88" s="31"/>
      <c r="BE88" s="30"/>
    </row>
    <row r="89" spans="1:91" s="2" customFormat="1" ht="15.2" customHeight="1">
      <c r="A89" s="30"/>
      <c r="B89" s="31"/>
      <c r="C89" s="25" t="s">
        <v>23</v>
      </c>
      <c r="D89" s="30"/>
      <c r="E89" s="30"/>
      <c r="F89" s="30"/>
      <c r="G89" s="30"/>
      <c r="H89" s="30"/>
      <c r="I89" s="30"/>
      <c r="J89" s="30"/>
      <c r="K89" s="30"/>
      <c r="L89" s="4" t="str">
        <f>IF(E11= "","",E11)</f>
        <v xml:space="preserve"> </v>
      </c>
      <c r="M89" s="30"/>
      <c r="N89" s="30"/>
      <c r="O89" s="30"/>
      <c r="P89" s="30"/>
      <c r="Q89" s="30"/>
      <c r="R89" s="30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  <c r="AF89" s="30"/>
      <c r="AG89" s="30"/>
      <c r="AH89" s="30"/>
      <c r="AI89" s="25" t="s">
        <v>28</v>
      </c>
      <c r="AJ89" s="30"/>
      <c r="AK89" s="30"/>
      <c r="AL89" s="30"/>
      <c r="AM89" s="214" t="str">
        <f>IF(E17="","",E17)</f>
        <v xml:space="preserve"> </v>
      </c>
      <c r="AN89" s="215"/>
      <c r="AO89" s="215"/>
      <c r="AP89" s="215"/>
      <c r="AQ89" s="30"/>
      <c r="AR89" s="31"/>
      <c r="AS89" s="210" t="s">
        <v>52</v>
      </c>
      <c r="AT89" s="211"/>
      <c r="AU89" s="54"/>
      <c r="AV89" s="54"/>
      <c r="AW89" s="54"/>
      <c r="AX89" s="54"/>
      <c r="AY89" s="54"/>
      <c r="AZ89" s="54"/>
      <c r="BA89" s="54"/>
      <c r="BB89" s="54"/>
      <c r="BC89" s="54"/>
      <c r="BD89" s="55"/>
      <c r="BE89" s="30"/>
    </row>
    <row r="90" spans="1:91" s="2" customFormat="1" ht="15.2" customHeight="1">
      <c r="A90" s="30"/>
      <c r="B90" s="31"/>
      <c r="C90" s="25" t="s">
        <v>26</v>
      </c>
      <c r="D90" s="30"/>
      <c r="E90" s="30"/>
      <c r="F90" s="30"/>
      <c r="G90" s="30"/>
      <c r="H90" s="30"/>
      <c r="I90" s="30"/>
      <c r="J90" s="30"/>
      <c r="K90" s="30"/>
      <c r="L90" s="4" t="str">
        <f>IF(E14= "Vyplň údaj","",E14)</f>
        <v/>
      </c>
      <c r="M90" s="30"/>
      <c r="N90" s="30"/>
      <c r="O90" s="30"/>
      <c r="P90" s="30"/>
      <c r="Q90" s="30"/>
      <c r="R90" s="30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  <c r="AF90" s="30"/>
      <c r="AG90" s="30"/>
      <c r="AH90" s="30"/>
      <c r="AI90" s="25" t="s">
        <v>30</v>
      </c>
      <c r="AJ90" s="30"/>
      <c r="AK90" s="30"/>
      <c r="AL90" s="30"/>
      <c r="AM90" s="214" t="str">
        <f>IF(E20="","",E20)</f>
        <v xml:space="preserve"> </v>
      </c>
      <c r="AN90" s="215"/>
      <c r="AO90" s="215"/>
      <c r="AP90" s="215"/>
      <c r="AQ90" s="30"/>
      <c r="AR90" s="31"/>
      <c r="AS90" s="212"/>
      <c r="AT90" s="213"/>
      <c r="AU90" s="56"/>
      <c r="AV90" s="56"/>
      <c r="AW90" s="56"/>
      <c r="AX90" s="56"/>
      <c r="AY90" s="56"/>
      <c r="AZ90" s="56"/>
      <c r="BA90" s="56"/>
      <c r="BB90" s="56"/>
      <c r="BC90" s="56"/>
      <c r="BD90" s="57"/>
      <c r="BE90" s="30"/>
    </row>
    <row r="91" spans="1:91" s="2" customFormat="1" ht="10.9" customHeight="1">
      <c r="A91" s="30"/>
      <c r="B91" s="31"/>
      <c r="C91" s="30"/>
      <c r="D91" s="30"/>
      <c r="E91" s="30"/>
      <c r="F91" s="30"/>
      <c r="G91" s="30"/>
      <c r="H91" s="30"/>
      <c r="I91" s="30"/>
      <c r="J91" s="30"/>
      <c r="K91" s="30"/>
      <c r="L91" s="30"/>
      <c r="M91" s="30"/>
      <c r="N91" s="30"/>
      <c r="O91" s="30"/>
      <c r="P91" s="30"/>
      <c r="Q91" s="30"/>
      <c r="R91" s="30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  <c r="AF91" s="30"/>
      <c r="AG91" s="30"/>
      <c r="AH91" s="30"/>
      <c r="AI91" s="30"/>
      <c r="AJ91" s="30"/>
      <c r="AK91" s="30"/>
      <c r="AL91" s="30"/>
      <c r="AM91" s="30"/>
      <c r="AN91" s="30"/>
      <c r="AO91" s="30"/>
      <c r="AP91" s="30"/>
      <c r="AQ91" s="30"/>
      <c r="AR91" s="31"/>
      <c r="AS91" s="212"/>
      <c r="AT91" s="213"/>
      <c r="AU91" s="56"/>
      <c r="AV91" s="56"/>
      <c r="AW91" s="56"/>
      <c r="AX91" s="56"/>
      <c r="AY91" s="56"/>
      <c r="AZ91" s="56"/>
      <c r="BA91" s="56"/>
      <c r="BB91" s="56"/>
      <c r="BC91" s="56"/>
      <c r="BD91" s="57"/>
      <c r="BE91" s="30"/>
    </row>
    <row r="92" spans="1:91" s="2" customFormat="1" ht="29.25" customHeight="1">
      <c r="A92" s="30"/>
      <c r="B92" s="31"/>
      <c r="C92" s="226" t="s">
        <v>53</v>
      </c>
      <c r="D92" s="227"/>
      <c r="E92" s="227"/>
      <c r="F92" s="227"/>
      <c r="G92" s="227"/>
      <c r="H92" s="58"/>
      <c r="I92" s="228" t="s">
        <v>54</v>
      </c>
      <c r="J92" s="227"/>
      <c r="K92" s="227"/>
      <c r="L92" s="227"/>
      <c r="M92" s="227"/>
      <c r="N92" s="227"/>
      <c r="O92" s="227"/>
      <c r="P92" s="227"/>
      <c r="Q92" s="227"/>
      <c r="R92" s="227"/>
      <c r="S92" s="227"/>
      <c r="T92" s="227"/>
      <c r="U92" s="227"/>
      <c r="V92" s="227"/>
      <c r="W92" s="227"/>
      <c r="X92" s="227"/>
      <c r="Y92" s="227"/>
      <c r="Z92" s="227"/>
      <c r="AA92" s="227"/>
      <c r="AB92" s="227"/>
      <c r="AC92" s="227"/>
      <c r="AD92" s="227"/>
      <c r="AE92" s="227"/>
      <c r="AF92" s="227"/>
      <c r="AG92" s="229" t="s">
        <v>55</v>
      </c>
      <c r="AH92" s="227"/>
      <c r="AI92" s="227"/>
      <c r="AJ92" s="227"/>
      <c r="AK92" s="227"/>
      <c r="AL92" s="227"/>
      <c r="AM92" s="227"/>
      <c r="AN92" s="228" t="s">
        <v>56</v>
      </c>
      <c r="AO92" s="227"/>
      <c r="AP92" s="230"/>
      <c r="AQ92" s="59" t="s">
        <v>57</v>
      </c>
      <c r="AR92" s="31"/>
      <c r="AS92" s="60" t="s">
        <v>58</v>
      </c>
      <c r="AT92" s="61" t="s">
        <v>59</v>
      </c>
      <c r="AU92" s="61" t="s">
        <v>60</v>
      </c>
      <c r="AV92" s="61" t="s">
        <v>61</v>
      </c>
      <c r="AW92" s="61" t="s">
        <v>62</v>
      </c>
      <c r="AX92" s="61" t="s">
        <v>63</v>
      </c>
      <c r="AY92" s="61" t="s">
        <v>64</v>
      </c>
      <c r="AZ92" s="61" t="s">
        <v>65</v>
      </c>
      <c r="BA92" s="61" t="s">
        <v>66</v>
      </c>
      <c r="BB92" s="61" t="s">
        <v>67</v>
      </c>
      <c r="BC92" s="61" t="s">
        <v>68</v>
      </c>
      <c r="BD92" s="62" t="s">
        <v>69</v>
      </c>
      <c r="BE92" s="30"/>
    </row>
    <row r="93" spans="1:91" s="2" customFormat="1" ht="10.9" customHeight="1">
      <c r="A93" s="30"/>
      <c r="B93" s="31"/>
      <c r="C93" s="30"/>
      <c r="D93" s="30"/>
      <c r="E93" s="30"/>
      <c r="F93" s="30"/>
      <c r="G93" s="30"/>
      <c r="H93" s="30"/>
      <c r="I93" s="30"/>
      <c r="J93" s="30"/>
      <c r="K93" s="30"/>
      <c r="L93" s="30"/>
      <c r="M93" s="30"/>
      <c r="N93" s="30"/>
      <c r="O93" s="30"/>
      <c r="P93" s="30"/>
      <c r="Q93" s="30"/>
      <c r="R93" s="30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  <c r="AF93" s="30"/>
      <c r="AG93" s="30"/>
      <c r="AH93" s="30"/>
      <c r="AI93" s="30"/>
      <c r="AJ93" s="30"/>
      <c r="AK93" s="30"/>
      <c r="AL93" s="30"/>
      <c r="AM93" s="30"/>
      <c r="AN93" s="30"/>
      <c r="AO93" s="30"/>
      <c r="AP93" s="30"/>
      <c r="AQ93" s="30"/>
      <c r="AR93" s="31"/>
      <c r="AS93" s="63"/>
      <c r="AT93" s="64"/>
      <c r="AU93" s="64"/>
      <c r="AV93" s="64"/>
      <c r="AW93" s="64"/>
      <c r="AX93" s="64"/>
      <c r="AY93" s="64"/>
      <c r="AZ93" s="64"/>
      <c r="BA93" s="64"/>
      <c r="BB93" s="64"/>
      <c r="BC93" s="64"/>
      <c r="BD93" s="65"/>
      <c r="BE93" s="30"/>
    </row>
    <row r="94" spans="1:91" s="6" customFormat="1" ht="32.450000000000003" customHeight="1">
      <c r="B94" s="66"/>
      <c r="C94" s="67" t="s">
        <v>70</v>
      </c>
      <c r="D94" s="68"/>
      <c r="E94" s="68"/>
      <c r="F94" s="68"/>
      <c r="G94" s="68"/>
      <c r="H94" s="68"/>
      <c r="I94" s="68"/>
      <c r="J94" s="68"/>
      <c r="K94" s="68"/>
      <c r="L94" s="68"/>
      <c r="M94" s="68"/>
      <c r="N94" s="68"/>
      <c r="O94" s="68"/>
      <c r="P94" s="68"/>
      <c r="Q94" s="68"/>
      <c r="R94" s="68"/>
      <c r="S94" s="68"/>
      <c r="T94" s="68"/>
      <c r="U94" s="68"/>
      <c r="V94" s="68"/>
      <c r="W94" s="68"/>
      <c r="X94" s="68"/>
      <c r="Y94" s="68"/>
      <c r="Z94" s="68"/>
      <c r="AA94" s="68"/>
      <c r="AB94" s="68"/>
      <c r="AC94" s="68"/>
      <c r="AD94" s="68"/>
      <c r="AE94" s="68"/>
      <c r="AF94" s="68"/>
      <c r="AG94" s="234">
        <f>ROUND(SUM(AG95:AG96),2)</f>
        <v>0</v>
      </c>
      <c r="AH94" s="234"/>
      <c r="AI94" s="234"/>
      <c r="AJ94" s="234"/>
      <c r="AK94" s="234"/>
      <c r="AL94" s="234"/>
      <c r="AM94" s="234"/>
      <c r="AN94" s="235">
        <f>SUM(AG94,AT94)</f>
        <v>0</v>
      </c>
      <c r="AO94" s="235"/>
      <c r="AP94" s="235"/>
      <c r="AQ94" s="70" t="s">
        <v>1</v>
      </c>
      <c r="AR94" s="66"/>
      <c r="AS94" s="71">
        <f>ROUND(SUM(AS95:AS96),2)</f>
        <v>0</v>
      </c>
      <c r="AT94" s="72">
        <f>ROUND(SUM(AV94:AW94),2)</f>
        <v>0</v>
      </c>
      <c r="AU94" s="73">
        <f>ROUND(SUM(AU95:AU96),5)</f>
        <v>0</v>
      </c>
      <c r="AV94" s="72">
        <f>ROUND(AZ94*L29,2)</f>
        <v>0</v>
      </c>
      <c r="AW94" s="72">
        <f>ROUND(BA94*L30,2)</f>
        <v>0</v>
      </c>
      <c r="AX94" s="72">
        <f>ROUND(BB94*L29,2)</f>
        <v>0</v>
      </c>
      <c r="AY94" s="72">
        <f>ROUND(BC94*L30,2)</f>
        <v>0</v>
      </c>
      <c r="AZ94" s="72">
        <f>ROUND(SUM(AZ95:AZ96),2)</f>
        <v>0</v>
      </c>
      <c r="BA94" s="72">
        <f>ROUND(SUM(BA95:BA96),2)</f>
        <v>0</v>
      </c>
      <c r="BB94" s="72">
        <f>ROUND(SUM(BB95:BB96),2)</f>
        <v>0</v>
      </c>
      <c r="BC94" s="72">
        <f>ROUND(SUM(BC95:BC96),2)</f>
        <v>0</v>
      </c>
      <c r="BD94" s="74">
        <f>ROUND(SUM(BD95:BD96),2)</f>
        <v>0</v>
      </c>
      <c r="BS94" s="75" t="s">
        <v>71</v>
      </c>
      <c r="BT94" s="75" t="s">
        <v>72</v>
      </c>
      <c r="BU94" s="76" t="s">
        <v>73</v>
      </c>
      <c r="BV94" s="75" t="s">
        <v>74</v>
      </c>
      <c r="BW94" s="75" t="s">
        <v>4</v>
      </c>
      <c r="BX94" s="75" t="s">
        <v>75</v>
      </c>
      <c r="CL94" s="75" t="s">
        <v>1</v>
      </c>
    </row>
    <row r="95" spans="1:91" s="7" customFormat="1" ht="16.5" customHeight="1">
      <c r="A95" s="77" t="s">
        <v>76</v>
      </c>
      <c r="B95" s="78"/>
      <c r="C95" s="79"/>
      <c r="D95" s="233" t="s">
        <v>77</v>
      </c>
      <c r="E95" s="233"/>
      <c r="F95" s="233"/>
      <c r="G95" s="233"/>
      <c r="H95" s="233"/>
      <c r="I95" s="80"/>
      <c r="J95" s="233" t="s">
        <v>78</v>
      </c>
      <c r="K95" s="233"/>
      <c r="L95" s="233"/>
      <c r="M95" s="233"/>
      <c r="N95" s="233"/>
      <c r="O95" s="233"/>
      <c r="P95" s="233"/>
      <c r="Q95" s="233"/>
      <c r="R95" s="233"/>
      <c r="S95" s="233"/>
      <c r="T95" s="233"/>
      <c r="U95" s="233"/>
      <c r="V95" s="233"/>
      <c r="W95" s="233"/>
      <c r="X95" s="233"/>
      <c r="Y95" s="233"/>
      <c r="Z95" s="233"/>
      <c r="AA95" s="233"/>
      <c r="AB95" s="233"/>
      <c r="AC95" s="233"/>
      <c r="AD95" s="233"/>
      <c r="AE95" s="233"/>
      <c r="AF95" s="233"/>
      <c r="AG95" s="231">
        <f>'Objekt3 - SO 01 1 Pol'!J30</f>
        <v>0</v>
      </c>
      <c r="AH95" s="232"/>
      <c r="AI95" s="232"/>
      <c r="AJ95" s="232"/>
      <c r="AK95" s="232"/>
      <c r="AL95" s="232"/>
      <c r="AM95" s="232"/>
      <c r="AN95" s="231">
        <f>SUM(AG95,AT95)</f>
        <v>0</v>
      </c>
      <c r="AO95" s="232"/>
      <c r="AP95" s="232"/>
      <c r="AQ95" s="81" t="s">
        <v>79</v>
      </c>
      <c r="AR95" s="78"/>
      <c r="AS95" s="82">
        <v>0</v>
      </c>
      <c r="AT95" s="83">
        <f>ROUND(SUM(AV95:AW95),2)</f>
        <v>0</v>
      </c>
      <c r="AU95" s="84">
        <f>'Objekt3 - SO 01 1 Pol'!P150</f>
        <v>0</v>
      </c>
      <c r="AV95" s="83">
        <f>'Objekt3 - SO 01 1 Pol'!J33</f>
        <v>0</v>
      </c>
      <c r="AW95" s="83">
        <f>'Objekt3 - SO 01 1 Pol'!J34</f>
        <v>0</v>
      </c>
      <c r="AX95" s="83">
        <f>'Objekt3 - SO 01 1 Pol'!J35</f>
        <v>0</v>
      </c>
      <c r="AY95" s="83">
        <f>'Objekt3 - SO 01 1 Pol'!J36</f>
        <v>0</v>
      </c>
      <c r="AZ95" s="83">
        <f>'Objekt3 - SO 01 1 Pol'!F33</f>
        <v>0</v>
      </c>
      <c r="BA95" s="83">
        <f>'Objekt3 - SO 01 1 Pol'!F34</f>
        <v>0</v>
      </c>
      <c r="BB95" s="83">
        <f>'Objekt3 - SO 01 1 Pol'!F35</f>
        <v>0</v>
      </c>
      <c r="BC95" s="83">
        <f>'Objekt3 - SO 01 1 Pol'!F36</f>
        <v>0</v>
      </c>
      <c r="BD95" s="85">
        <f>'Objekt3 - SO 01 1 Pol'!F37</f>
        <v>0</v>
      </c>
      <c r="BT95" s="86" t="s">
        <v>80</v>
      </c>
      <c r="BV95" s="86" t="s">
        <v>74</v>
      </c>
      <c r="BW95" s="86" t="s">
        <v>81</v>
      </c>
      <c r="BX95" s="86" t="s">
        <v>4</v>
      </c>
      <c r="CL95" s="86" t="s">
        <v>1</v>
      </c>
      <c r="CM95" s="86" t="s">
        <v>82</v>
      </c>
    </row>
    <row r="96" spans="1:91" s="7" customFormat="1" ht="16.5" customHeight="1">
      <c r="A96" s="77" t="s">
        <v>76</v>
      </c>
      <c r="B96" s="78"/>
      <c r="C96" s="79"/>
      <c r="D96" s="233" t="s">
        <v>83</v>
      </c>
      <c r="E96" s="233"/>
      <c r="F96" s="233"/>
      <c r="G96" s="233"/>
      <c r="H96" s="233"/>
      <c r="I96" s="80"/>
      <c r="J96" s="233" t="s">
        <v>84</v>
      </c>
      <c r="K96" s="233"/>
      <c r="L96" s="233"/>
      <c r="M96" s="233"/>
      <c r="N96" s="233"/>
      <c r="O96" s="233"/>
      <c r="P96" s="233"/>
      <c r="Q96" s="233"/>
      <c r="R96" s="233"/>
      <c r="S96" s="233"/>
      <c r="T96" s="233"/>
      <c r="U96" s="233"/>
      <c r="V96" s="233"/>
      <c r="W96" s="233"/>
      <c r="X96" s="233"/>
      <c r="Y96" s="233"/>
      <c r="Z96" s="233"/>
      <c r="AA96" s="233"/>
      <c r="AB96" s="233"/>
      <c r="AC96" s="233"/>
      <c r="AD96" s="233"/>
      <c r="AE96" s="233"/>
      <c r="AF96" s="233"/>
      <c r="AG96" s="231">
        <f>'Objekt4 - SO 02 1 Pol'!J30</f>
        <v>0</v>
      </c>
      <c r="AH96" s="232"/>
      <c r="AI96" s="232"/>
      <c r="AJ96" s="232"/>
      <c r="AK96" s="232"/>
      <c r="AL96" s="232"/>
      <c r="AM96" s="232"/>
      <c r="AN96" s="231">
        <f>SUM(AG96,AT96)</f>
        <v>0</v>
      </c>
      <c r="AO96" s="232"/>
      <c r="AP96" s="232"/>
      <c r="AQ96" s="81" t="s">
        <v>79</v>
      </c>
      <c r="AR96" s="78"/>
      <c r="AS96" s="87">
        <v>0</v>
      </c>
      <c r="AT96" s="88">
        <f>ROUND(SUM(AV96:AW96),2)</f>
        <v>0</v>
      </c>
      <c r="AU96" s="89">
        <f>'Objekt4 - SO 02 1 Pol'!P117</f>
        <v>0</v>
      </c>
      <c r="AV96" s="88">
        <f>'Objekt4 - SO 02 1 Pol'!J33</f>
        <v>0</v>
      </c>
      <c r="AW96" s="88">
        <f>'Objekt4 - SO 02 1 Pol'!J34</f>
        <v>0</v>
      </c>
      <c r="AX96" s="88">
        <f>'Objekt4 - SO 02 1 Pol'!J35</f>
        <v>0</v>
      </c>
      <c r="AY96" s="88">
        <f>'Objekt4 - SO 02 1 Pol'!J36</f>
        <v>0</v>
      </c>
      <c r="AZ96" s="88">
        <f>'Objekt4 - SO 02 1 Pol'!F33</f>
        <v>0</v>
      </c>
      <c r="BA96" s="88">
        <f>'Objekt4 - SO 02 1 Pol'!F34</f>
        <v>0</v>
      </c>
      <c r="BB96" s="88">
        <f>'Objekt4 - SO 02 1 Pol'!F35</f>
        <v>0</v>
      </c>
      <c r="BC96" s="88">
        <f>'Objekt4 - SO 02 1 Pol'!F36</f>
        <v>0</v>
      </c>
      <c r="BD96" s="90">
        <f>'Objekt4 - SO 02 1 Pol'!F37</f>
        <v>0</v>
      </c>
      <c r="BT96" s="86" t="s">
        <v>80</v>
      </c>
      <c r="BV96" s="86" t="s">
        <v>74</v>
      </c>
      <c r="BW96" s="86" t="s">
        <v>85</v>
      </c>
      <c r="BX96" s="86" t="s">
        <v>4</v>
      </c>
      <c r="CL96" s="86" t="s">
        <v>1</v>
      </c>
      <c r="CM96" s="86" t="s">
        <v>82</v>
      </c>
    </row>
    <row r="97" spans="1:57" s="2" customFormat="1" ht="30" customHeight="1">
      <c r="A97" s="30"/>
      <c r="B97" s="31"/>
      <c r="C97" s="30"/>
      <c r="D97" s="30"/>
      <c r="E97" s="30"/>
      <c r="F97" s="30"/>
      <c r="G97" s="30"/>
      <c r="H97" s="30"/>
      <c r="I97" s="30"/>
      <c r="J97" s="30"/>
      <c r="K97" s="30"/>
      <c r="L97" s="30"/>
      <c r="M97" s="30"/>
      <c r="N97" s="30"/>
      <c r="O97" s="30"/>
      <c r="P97" s="30"/>
      <c r="Q97" s="30"/>
      <c r="R97" s="30"/>
      <c r="S97" s="30"/>
      <c r="T97" s="30"/>
      <c r="U97" s="30"/>
      <c r="V97" s="30"/>
      <c r="W97" s="30"/>
      <c r="X97" s="30"/>
      <c r="Y97" s="30"/>
      <c r="Z97" s="30"/>
      <c r="AA97" s="30"/>
      <c r="AB97" s="30"/>
      <c r="AC97" s="30"/>
      <c r="AD97" s="30"/>
      <c r="AE97" s="30"/>
      <c r="AF97" s="30"/>
      <c r="AG97" s="30"/>
      <c r="AH97" s="30"/>
      <c r="AI97" s="30"/>
      <c r="AJ97" s="30"/>
      <c r="AK97" s="30"/>
      <c r="AL97" s="30"/>
      <c r="AM97" s="30"/>
      <c r="AN97" s="30"/>
      <c r="AO97" s="30"/>
      <c r="AP97" s="30"/>
      <c r="AQ97" s="30"/>
      <c r="AR97" s="31"/>
      <c r="AS97" s="30"/>
      <c r="AT97" s="30"/>
      <c r="AU97" s="30"/>
      <c r="AV97" s="30"/>
      <c r="AW97" s="30"/>
      <c r="AX97" s="30"/>
      <c r="AY97" s="30"/>
      <c r="AZ97" s="30"/>
      <c r="BA97" s="30"/>
      <c r="BB97" s="30"/>
      <c r="BC97" s="30"/>
      <c r="BD97" s="30"/>
      <c r="BE97" s="30"/>
    </row>
    <row r="98" spans="1:57" s="2" customFormat="1" ht="6.95" customHeight="1">
      <c r="A98" s="30"/>
      <c r="B98" s="45"/>
      <c r="C98" s="46"/>
      <c r="D98" s="46"/>
      <c r="E98" s="46"/>
      <c r="F98" s="46"/>
      <c r="G98" s="46"/>
      <c r="H98" s="46"/>
      <c r="I98" s="46"/>
      <c r="J98" s="46"/>
      <c r="K98" s="46"/>
      <c r="L98" s="46"/>
      <c r="M98" s="46"/>
      <c r="N98" s="46"/>
      <c r="O98" s="46"/>
      <c r="P98" s="46"/>
      <c r="Q98" s="46"/>
      <c r="R98" s="46"/>
      <c r="S98" s="46"/>
      <c r="T98" s="46"/>
      <c r="U98" s="46"/>
      <c r="V98" s="46"/>
      <c r="W98" s="46"/>
      <c r="X98" s="46"/>
      <c r="Y98" s="46"/>
      <c r="Z98" s="46"/>
      <c r="AA98" s="46"/>
      <c r="AB98" s="46"/>
      <c r="AC98" s="46"/>
      <c r="AD98" s="46"/>
      <c r="AE98" s="46"/>
      <c r="AF98" s="46"/>
      <c r="AG98" s="46"/>
      <c r="AH98" s="46"/>
      <c r="AI98" s="46"/>
      <c r="AJ98" s="46"/>
      <c r="AK98" s="46"/>
      <c r="AL98" s="46"/>
      <c r="AM98" s="46"/>
      <c r="AN98" s="46"/>
      <c r="AO98" s="46"/>
      <c r="AP98" s="46"/>
      <c r="AQ98" s="46"/>
      <c r="AR98" s="31"/>
      <c r="AS98" s="30"/>
      <c r="AT98" s="30"/>
      <c r="AU98" s="30"/>
      <c r="AV98" s="30"/>
      <c r="AW98" s="30"/>
      <c r="AX98" s="30"/>
      <c r="AY98" s="30"/>
      <c r="AZ98" s="30"/>
      <c r="BA98" s="30"/>
      <c r="BB98" s="30"/>
      <c r="BC98" s="30"/>
      <c r="BD98" s="30"/>
      <c r="BE98" s="30"/>
    </row>
  </sheetData>
  <mergeCells count="46">
    <mergeCell ref="AN96:AP96"/>
    <mergeCell ref="AG96:AM96"/>
    <mergeCell ref="D96:H96"/>
    <mergeCell ref="J96:AF96"/>
    <mergeCell ref="AG94:AM94"/>
    <mergeCell ref="AN94:AP94"/>
    <mergeCell ref="AG92:AM92"/>
    <mergeCell ref="AN92:AP92"/>
    <mergeCell ref="AN95:AP95"/>
    <mergeCell ref="AG95:AM95"/>
    <mergeCell ref="D95:H95"/>
    <mergeCell ref="J95:AF95"/>
    <mergeCell ref="L30:P30"/>
    <mergeCell ref="L31:P31"/>
    <mergeCell ref="L32:P32"/>
    <mergeCell ref="L33:P33"/>
    <mergeCell ref="C92:G92"/>
    <mergeCell ref="I92:AF92"/>
    <mergeCell ref="X35:AB35"/>
    <mergeCell ref="AK35:AO35"/>
    <mergeCell ref="AR2:BE2"/>
    <mergeCell ref="AS89:AT91"/>
    <mergeCell ref="AM90:AP90"/>
    <mergeCell ref="L85:AO85"/>
    <mergeCell ref="AM87:AN87"/>
    <mergeCell ref="AM89:AP89"/>
    <mergeCell ref="K5:AO5"/>
    <mergeCell ref="K6:AO6"/>
    <mergeCell ref="E14:AJ14"/>
    <mergeCell ref="E23:AN23"/>
    <mergeCell ref="L28:P28"/>
    <mergeCell ref="W28:AE28"/>
    <mergeCell ref="AK28:AO28"/>
    <mergeCell ref="L29:P29"/>
    <mergeCell ref="W31:AE31"/>
    <mergeCell ref="BE5:BE34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</mergeCells>
  <hyperlinks>
    <hyperlink ref="A95" location="'Objekt3 - SO 01 1 Pol'!C2" display="/" xr:uid="{00000000-0004-0000-0000-000000000000}"/>
    <hyperlink ref="A96" location="'Objekt4 - SO 02 1 Pol'!C2" display="/" xr:uid="{00000000-0004-0000-0000-000001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BM451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91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91"/>
      <c r="L2" s="208" t="s">
        <v>5</v>
      </c>
      <c r="M2" s="209"/>
      <c r="N2" s="209"/>
      <c r="O2" s="209"/>
      <c r="P2" s="209"/>
      <c r="Q2" s="209"/>
      <c r="R2" s="209"/>
      <c r="S2" s="209"/>
      <c r="T2" s="209"/>
      <c r="U2" s="209"/>
      <c r="V2" s="209"/>
      <c r="AT2" s="15" t="s">
        <v>81</v>
      </c>
    </row>
    <row r="3" spans="1:46" s="1" customFormat="1" ht="6.95" customHeight="1">
      <c r="B3" s="16"/>
      <c r="C3" s="17"/>
      <c r="D3" s="17"/>
      <c r="E3" s="17"/>
      <c r="F3" s="17"/>
      <c r="G3" s="17"/>
      <c r="H3" s="17"/>
      <c r="I3" s="92"/>
      <c r="J3" s="17"/>
      <c r="K3" s="17"/>
      <c r="L3" s="18"/>
      <c r="AT3" s="15" t="s">
        <v>82</v>
      </c>
    </row>
    <row r="4" spans="1:46" s="1" customFormat="1" ht="24.95" customHeight="1">
      <c r="B4" s="18"/>
      <c r="D4" s="19" t="s">
        <v>86</v>
      </c>
      <c r="I4" s="91"/>
      <c r="L4" s="18"/>
      <c r="M4" s="93" t="s">
        <v>10</v>
      </c>
      <c r="AT4" s="15" t="s">
        <v>3</v>
      </c>
    </row>
    <row r="5" spans="1:46" s="1" customFormat="1" ht="6.95" customHeight="1">
      <c r="B5" s="18"/>
      <c r="I5" s="91"/>
      <c r="L5" s="18"/>
    </row>
    <row r="6" spans="1:46" s="1" customFormat="1" ht="12" customHeight="1">
      <c r="B6" s="18"/>
      <c r="D6" s="25" t="s">
        <v>16</v>
      </c>
      <c r="I6" s="91"/>
      <c r="L6" s="18"/>
    </row>
    <row r="7" spans="1:46" s="1" customFormat="1" ht="16.5" customHeight="1">
      <c r="B7" s="18"/>
      <c r="E7" s="236" t="str">
        <f>'Rekapitulace stavby'!K6</f>
        <v>Soupis praci - ZZS Novy Bydzov - oceneny - 26.7.2018</v>
      </c>
      <c r="F7" s="237"/>
      <c r="G7" s="237"/>
      <c r="H7" s="237"/>
      <c r="I7" s="91"/>
      <c r="L7" s="18"/>
    </row>
    <row r="8" spans="1:46" s="2" customFormat="1" ht="12" customHeight="1">
      <c r="A8" s="30"/>
      <c r="B8" s="31"/>
      <c r="C8" s="30"/>
      <c r="D8" s="25" t="s">
        <v>87</v>
      </c>
      <c r="E8" s="30"/>
      <c r="F8" s="30"/>
      <c r="G8" s="30"/>
      <c r="H8" s="30"/>
      <c r="I8" s="94"/>
      <c r="J8" s="30"/>
      <c r="K8" s="30"/>
      <c r="L8" s="4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</row>
    <row r="9" spans="1:46" s="2" customFormat="1" ht="16.5" customHeight="1">
      <c r="A9" s="30"/>
      <c r="B9" s="31"/>
      <c r="C9" s="30"/>
      <c r="D9" s="30"/>
      <c r="E9" s="216" t="s">
        <v>88</v>
      </c>
      <c r="F9" s="238"/>
      <c r="G9" s="238"/>
      <c r="H9" s="238"/>
      <c r="I9" s="94"/>
      <c r="J9" s="30"/>
      <c r="K9" s="30"/>
      <c r="L9" s="40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spans="1:46" s="2" customFormat="1" ht="11.25">
      <c r="A10" s="30"/>
      <c r="B10" s="31"/>
      <c r="C10" s="30"/>
      <c r="D10" s="30"/>
      <c r="E10" s="30"/>
      <c r="F10" s="30"/>
      <c r="G10" s="30"/>
      <c r="H10" s="30"/>
      <c r="I10" s="94"/>
      <c r="J10" s="30"/>
      <c r="K10" s="30"/>
      <c r="L10" s="4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pans="1:46" s="2" customFormat="1" ht="12" customHeight="1">
      <c r="A11" s="30"/>
      <c r="B11" s="31"/>
      <c r="C11" s="30"/>
      <c r="D11" s="25" t="s">
        <v>18</v>
      </c>
      <c r="E11" s="30"/>
      <c r="F11" s="23" t="s">
        <v>1</v>
      </c>
      <c r="G11" s="30"/>
      <c r="H11" s="30"/>
      <c r="I11" s="95" t="s">
        <v>19</v>
      </c>
      <c r="J11" s="23" t="s">
        <v>1</v>
      </c>
      <c r="K11" s="30"/>
      <c r="L11" s="4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pans="1:46" s="2" customFormat="1" ht="12" customHeight="1">
      <c r="A12" s="30"/>
      <c r="B12" s="31"/>
      <c r="C12" s="30"/>
      <c r="D12" s="25" t="s">
        <v>20</v>
      </c>
      <c r="E12" s="30"/>
      <c r="F12" s="23" t="s">
        <v>21</v>
      </c>
      <c r="G12" s="30"/>
      <c r="H12" s="30"/>
      <c r="I12" s="95" t="s">
        <v>22</v>
      </c>
      <c r="J12" s="53">
        <f>'Rekapitulace stavby'!AN8</f>
        <v>43752</v>
      </c>
      <c r="K12" s="30"/>
      <c r="L12" s="40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pans="1:46" s="2" customFormat="1" ht="10.9" customHeight="1">
      <c r="A13" s="30"/>
      <c r="B13" s="31"/>
      <c r="C13" s="30"/>
      <c r="D13" s="30"/>
      <c r="E13" s="30"/>
      <c r="F13" s="30"/>
      <c r="G13" s="30"/>
      <c r="H13" s="30"/>
      <c r="I13" s="94"/>
      <c r="J13" s="30"/>
      <c r="K13" s="30"/>
      <c r="L13" s="4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pans="1:46" s="2" customFormat="1" ht="12" customHeight="1">
      <c r="A14" s="30"/>
      <c r="B14" s="31"/>
      <c r="C14" s="30"/>
      <c r="D14" s="25" t="s">
        <v>23</v>
      </c>
      <c r="E14" s="30"/>
      <c r="F14" s="30"/>
      <c r="G14" s="30"/>
      <c r="H14" s="30"/>
      <c r="I14" s="95" t="s">
        <v>24</v>
      </c>
      <c r="J14" s="23" t="str">
        <f>IF('Rekapitulace stavby'!AN10="","",'Rekapitulace stavby'!AN10)</f>
        <v/>
      </c>
      <c r="K14" s="30"/>
      <c r="L14" s="4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pans="1:46" s="2" customFormat="1" ht="18" customHeight="1">
      <c r="A15" s="30"/>
      <c r="B15" s="31"/>
      <c r="C15" s="30"/>
      <c r="D15" s="30"/>
      <c r="E15" s="23" t="str">
        <f>IF('Rekapitulace stavby'!E11="","",'Rekapitulace stavby'!E11)</f>
        <v xml:space="preserve"> </v>
      </c>
      <c r="F15" s="30"/>
      <c r="G15" s="30"/>
      <c r="H15" s="30"/>
      <c r="I15" s="95" t="s">
        <v>25</v>
      </c>
      <c r="J15" s="23" t="str">
        <f>IF('Rekapitulace stavby'!AN11="","",'Rekapitulace stavby'!AN11)</f>
        <v/>
      </c>
      <c r="K15" s="30"/>
      <c r="L15" s="4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46" s="2" customFormat="1" ht="6.95" customHeight="1">
      <c r="A16" s="30"/>
      <c r="B16" s="31"/>
      <c r="C16" s="30"/>
      <c r="D16" s="30"/>
      <c r="E16" s="30"/>
      <c r="F16" s="30"/>
      <c r="G16" s="30"/>
      <c r="H16" s="30"/>
      <c r="I16" s="94"/>
      <c r="J16" s="30"/>
      <c r="K16" s="30"/>
      <c r="L16" s="4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pans="1:31" s="2" customFormat="1" ht="12" customHeight="1">
      <c r="A17" s="30"/>
      <c r="B17" s="31"/>
      <c r="C17" s="30"/>
      <c r="D17" s="25" t="s">
        <v>26</v>
      </c>
      <c r="E17" s="30"/>
      <c r="F17" s="30"/>
      <c r="G17" s="30"/>
      <c r="H17" s="30"/>
      <c r="I17" s="95" t="s">
        <v>24</v>
      </c>
      <c r="J17" s="26" t="str">
        <f>'Rekapitulace stavby'!AN13</f>
        <v>Vyplň údaj</v>
      </c>
      <c r="K17" s="30"/>
      <c r="L17" s="4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pans="1:31" s="2" customFormat="1" ht="18" customHeight="1">
      <c r="A18" s="30"/>
      <c r="B18" s="31"/>
      <c r="C18" s="30"/>
      <c r="D18" s="30"/>
      <c r="E18" s="239" t="str">
        <f>'Rekapitulace stavby'!E14</f>
        <v>Vyplň údaj</v>
      </c>
      <c r="F18" s="219"/>
      <c r="G18" s="219"/>
      <c r="H18" s="219"/>
      <c r="I18" s="95" t="s">
        <v>25</v>
      </c>
      <c r="J18" s="26" t="str">
        <f>'Rekapitulace stavby'!AN14</f>
        <v>Vyplň údaj</v>
      </c>
      <c r="K18" s="30"/>
      <c r="L18" s="4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pans="1:31" s="2" customFormat="1" ht="6.95" customHeight="1">
      <c r="A19" s="30"/>
      <c r="B19" s="31"/>
      <c r="C19" s="30"/>
      <c r="D19" s="30"/>
      <c r="E19" s="30"/>
      <c r="F19" s="30"/>
      <c r="G19" s="30"/>
      <c r="H19" s="30"/>
      <c r="I19" s="94"/>
      <c r="J19" s="30"/>
      <c r="K19" s="30"/>
      <c r="L19" s="4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pans="1:31" s="2" customFormat="1" ht="12" customHeight="1">
      <c r="A20" s="30"/>
      <c r="B20" s="31"/>
      <c r="C20" s="30"/>
      <c r="D20" s="25" t="s">
        <v>28</v>
      </c>
      <c r="E20" s="30"/>
      <c r="F20" s="30"/>
      <c r="G20" s="30"/>
      <c r="H20" s="30"/>
      <c r="I20" s="95" t="s">
        <v>24</v>
      </c>
      <c r="J20" s="23" t="str">
        <f>IF('Rekapitulace stavby'!AN16="","",'Rekapitulace stavby'!AN16)</f>
        <v/>
      </c>
      <c r="K20" s="30"/>
      <c r="L20" s="4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pans="1:31" s="2" customFormat="1" ht="18" customHeight="1">
      <c r="A21" s="30"/>
      <c r="B21" s="31"/>
      <c r="C21" s="30"/>
      <c r="D21" s="30"/>
      <c r="E21" s="23" t="str">
        <f>IF('Rekapitulace stavby'!E17="","",'Rekapitulace stavby'!E17)</f>
        <v xml:space="preserve"> </v>
      </c>
      <c r="F21" s="30"/>
      <c r="G21" s="30"/>
      <c r="H21" s="30"/>
      <c r="I21" s="95" t="s">
        <v>25</v>
      </c>
      <c r="J21" s="23" t="str">
        <f>IF('Rekapitulace stavby'!AN17="","",'Rekapitulace stavby'!AN17)</f>
        <v/>
      </c>
      <c r="K21" s="30"/>
      <c r="L21" s="4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pans="1:31" s="2" customFormat="1" ht="6.95" customHeight="1">
      <c r="A22" s="30"/>
      <c r="B22" s="31"/>
      <c r="C22" s="30"/>
      <c r="D22" s="30"/>
      <c r="E22" s="30"/>
      <c r="F22" s="30"/>
      <c r="G22" s="30"/>
      <c r="H22" s="30"/>
      <c r="I22" s="94"/>
      <c r="J22" s="30"/>
      <c r="K22" s="30"/>
      <c r="L22" s="4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pans="1:31" s="2" customFormat="1" ht="12" customHeight="1">
      <c r="A23" s="30"/>
      <c r="B23" s="31"/>
      <c r="C23" s="30"/>
      <c r="D23" s="25" t="s">
        <v>30</v>
      </c>
      <c r="E23" s="30"/>
      <c r="F23" s="30"/>
      <c r="G23" s="30"/>
      <c r="H23" s="30"/>
      <c r="I23" s="95" t="s">
        <v>24</v>
      </c>
      <c r="J23" s="23" t="str">
        <f>IF('Rekapitulace stavby'!AN19="","",'Rekapitulace stavby'!AN19)</f>
        <v/>
      </c>
      <c r="K23" s="30"/>
      <c r="L23" s="4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pans="1:31" s="2" customFormat="1" ht="18" customHeight="1">
      <c r="A24" s="30"/>
      <c r="B24" s="31"/>
      <c r="C24" s="30"/>
      <c r="D24" s="30"/>
      <c r="E24" s="23" t="str">
        <f>IF('Rekapitulace stavby'!E20="","",'Rekapitulace stavby'!E20)</f>
        <v xml:space="preserve"> </v>
      </c>
      <c r="F24" s="30"/>
      <c r="G24" s="30"/>
      <c r="H24" s="30"/>
      <c r="I24" s="95" t="s">
        <v>25</v>
      </c>
      <c r="J24" s="23" t="str">
        <f>IF('Rekapitulace stavby'!AN20="","",'Rekapitulace stavby'!AN20)</f>
        <v/>
      </c>
      <c r="K24" s="30"/>
      <c r="L24" s="4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pans="1:31" s="2" customFormat="1" ht="6.95" customHeight="1">
      <c r="A25" s="30"/>
      <c r="B25" s="31"/>
      <c r="C25" s="30"/>
      <c r="D25" s="30"/>
      <c r="E25" s="30"/>
      <c r="F25" s="30"/>
      <c r="G25" s="30"/>
      <c r="H25" s="30"/>
      <c r="I25" s="94"/>
      <c r="J25" s="30"/>
      <c r="K25" s="30"/>
      <c r="L25" s="4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</row>
    <row r="26" spans="1:31" s="2" customFormat="1" ht="12" customHeight="1">
      <c r="A26" s="30"/>
      <c r="B26" s="31"/>
      <c r="C26" s="30"/>
      <c r="D26" s="25" t="s">
        <v>31</v>
      </c>
      <c r="E26" s="30"/>
      <c r="F26" s="30"/>
      <c r="G26" s="30"/>
      <c r="H26" s="30"/>
      <c r="I26" s="94"/>
      <c r="J26" s="30"/>
      <c r="K26" s="30"/>
      <c r="L26" s="4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 s="8" customFormat="1" ht="16.5" customHeight="1">
      <c r="A27" s="96"/>
      <c r="B27" s="97"/>
      <c r="C27" s="96"/>
      <c r="D27" s="96"/>
      <c r="E27" s="223" t="s">
        <v>1</v>
      </c>
      <c r="F27" s="223"/>
      <c r="G27" s="223"/>
      <c r="H27" s="223"/>
      <c r="I27" s="98"/>
      <c r="J27" s="96"/>
      <c r="K27" s="96"/>
      <c r="L27" s="99"/>
      <c r="S27" s="96"/>
      <c r="T27" s="96"/>
      <c r="U27" s="96"/>
      <c r="V27" s="96"/>
      <c r="W27" s="96"/>
      <c r="X27" s="96"/>
      <c r="Y27" s="96"/>
      <c r="Z27" s="96"/>
      <c r="AA27" s="96"/>
      <c r="AB27" s="96"/>
      <c r="AC27" s="96"/>
      <c r="AD27" s="96"/>
      <c r="AE27" s="96"/>
    </row>
    <row r="28" spans="1:31" s="2" customFormat="1" ht="6.95" customHeight="1">
      <c r="A28" s="30"/>
      <c r="B28" s="31"/>
      <c r="C28" s="30"/>
      <c r="D28" s="30"/>
      <c r="E28" s="30"/>
      <c r="F28" s="30"/>
      <c r="G28" s="30"/>
      <c r="H28" s="30"/>
      <c r="I28" s="94"/>
      <c r="J28" s="30"/>
      <c r="K28" s="30"/>
      <c r="L28" s="4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 s="2" customFormat="1" ht="6.95" customHeight="1">
      <c r="A29" s="30"/>
      <c r="B29" s="31"/>
      <c r="C29" s="30"/>
      <c r="D29" s="64"/>
      <c r="E29" s="64"/>
      <c r="F29" s="64"/>
      <c r="G29" s="64"/>
      <c r="H29" s="64"/>
      <c r="I29" s="100"/>
      <c r="J29" s="64"/>
      <c r="K29" s="64"/>
      <c r="L29" s="40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</row>
    <row r="30" spans="1:31" s="2" customFormat="1" ht="25.35" customHeight="1">
      <c r="A30" s="30"/>
      <c r="B30" s="31"/>
      <c r="C30" s="30"/>
      <c r="D30" s="101" t="s">
        <v>32</v>
      </c>
      <c r="E30" s="30"/>
      <c r="F30" s="30"/>
      <c r="G30" s="30"/>
      <c r="H30" s="30"/>
      <c r="I30" s="94"/>
      <c r="J30" s="69">
        <f>ROUND(J150, 2)</f>
        <v>0</v>
      </c>
      <c r="K30" s="30"/>
      <c r="L30" s="4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pans="1:31" s="2" customFormat="1" ht="6.95" customHeight="1">
      <c r="A31" s="30"/>
      <c r="B31" s="31"/>
      <c r="C31" s="30"/>
      <c r="D31" s="64"/>
      <c r="E31" s="64"/>
      <c r="F31" s="64"/>
      <c r="G31" s="64"/>
      <c r="H31" s="64"/>
      <c r="I31" s="100"/>
      <c r="J31" s="64"/>
      <c r="K31" s="64"/>
      <c r="L31" s="4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spans="1:31" s="2" customFormat="1" ht="14.45" customHeight="1">
      <c r="A32" s="30"/>
      <c r="B32" s="31"/>
      <c r="C32" s="30"/>
      <c r="D32" s="30"/>
      <c r="E32" s="30"/>
      <c r="F32" s="34" t="s">
        <v>34</v>
      </c>
      <c r="G32" s="30"/>
      <c r="H32" s="30"/>
      <c r="I32" s="102" t="s">
        <v>33</v>
      </c>
      <c r="J32" s="34" t="s">
        <v>35</v>
      </c>
      <c r="K32" s="30"/>
      <c r="L32" s="4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pans="1:31" s="2" customFormat="1" ht="14.45" customHeight="1">
      <c r="A33" s="30"/>
      <c r="B33" s="31"/>
      <c r="C33" s="30"/>
      <c r="D33" s="103" t="s">
        <v>36</v>
      </c>
      <c r="E33" s="25" t="s">
        <v>37</v>
      </c>
      <c r="F33" s="104">
        <f>ROUND((SUM(BE150:BE450)),  2)</f>
        <v>0</v>
      </c>
      <c r="G33" s="30"/>
      <c r="H33" s="30"/>
      <c r="I33" s="105">
        <v>0.21</v>
      </c>
      <c r="J33" s="104">
        <f>ROUND(((SUM(BE150:BE450))*I33),  2)</f>
        <v>0</v>
      </c>
      <c r="K33" s="30"/>
      <c r="L33" s="4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spans="1:31" s="2" customFormat="1" ht="14.45" customHeight="1">
      <c r="A34" s="30"/>
      <c r="B34" s="31"/>
      <c r="C34" s="30"/>
      <c r="D34" s="30"/>
      <c r="E34" s="25" t="s">
        <v>38</v>
      </c>
      <c r="F34" s="104">
        <f>ROUND((SUM(BF150:BF450)),  2)</f>
        <v>0</v>
      </c>
      <c r="G34" s="30"/>
      <c r="H34" s="30"/>
      <c r="I34" s="105">
        <v>0.15</v>
      </c>
      <c r="J34" s="104">
        <f>ROUND(((SUM(BF150:BF450))*I34),  2)</f>
        <v>0</v>
      </c>
      <c r="K34" s="30"/>
      <c r="L34" s="4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spans="1:31" s="2" customFormat="1" ht="14.45" hidden="1" customHeight="1">
      <c r="A35" s="30"/>
      <c r="B35" s="31"/>
      <c r="C35" s="30"/>
      <c r="D35" s="30"/>
      <c r="E35" s="25" t="s">
        <v>39</v>
      </c>
      <c r="F35" s="104">
        <f>ROUND((SUM(BG150:BG450)),  2)</f>
        <v>0</v>
      </c>
      <c r="G35" s="30"/>
      <c r="H35" s="30"/>
      <c r="I35" s="105">
        <v>0.21</v>
      </c>
      <c r="J35" s="104">
        <f>0</f>
        <v>0</v>
      </c>
      <c r="K35" s="30"/>
      <c r="L35" s="4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spans="1:31" s="2" customFormat="1" ht="14.45" hidden="1" customHeight="1">
      <c r="A36" s="30"/>
      <c r="B36" s="31"/>
      <c r="C36" s="30"/>
      <c r="D36" s="30"/>
      <c r="E36" s="25" t="s">
        <v>40</v>
      </c>
      <c r="F36" s="104">
        <f>ROUND((SUM(BH150:BH450)),  2)</f>
        <v>0</v>
      </c>
      <c r="G36" s="30"/>
      <c r="H36" s="30"/>
      <c r="I36" s="105">
        <v>0.15</v>
      </c>
      <c r="J36" s="104">
        <f>0</f>
        <v>0</v>
      </c>
      <c r="K36" s="30"/>
      <c r="L36" s="4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spans="1:31" s="2" customFormat="1" ht="14.45" hidden="1" customHeight="1">
      <c r="A37" s="30"/>
      <c r="B37" s="31"/>
      <c r="C37" s="30"/>
      <c r="D37" s="30"/>
      <c r="E37" s="25" t="s">
        <v>41</v>
      </c>
      <c r="F37" s="104">
        <f>ROUND((SUM(BI150:BI450)),  2)</f>
        <v>0</v>
      </c>
      <c r="G37" s="30"/>
      <c r="H37" s="30"/>
      <c r="I37" s="105">
        <v>0</v>
      </c>
      <c r="J37" s="104">
        <f>0</f>
        <v>0</v>
      </c>
      <c r="K37" s="30"/>
      <c r="L37" s="4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spans="1:31" s="2" customFormat="1" ht="6.95" customHeight="1">
      <c r="A38" s="30"/>
      <c r="B38" s="31"/>
      <c r="C38" s="30"/>
      <c r="D38" s="30"/>
      <c r="E38" s="30"/>
      <c r="F38" s="30"/>
      <c r="G38" s="30"/>
      <c r="H38" s="30"/>
      <c r="I38" s="94"/>
      <c r="J38" s="30"/>
      <c r="K38" s="30"/>
      <c r="L38" s="40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spans="1:31" s="2" customFormat="1" ht="25.35" customHeight="1">
      <c r="A39" s="30"/>
      <c r="B39" s="31"/>
      <c r="C39" s="106"/>
      <c r="D39" s="107" t="s">
        <v>42</v>
      </c>
      <c r="E39" s="58"/>
      <c r="F39" s="58"/>
      <c r="G39" s="108" t="s">
        <v>43</v>
      </c>
      <c r="H39" s="109" t="s">
        <v>44</v>
      </c>
      <c r="I39" s="110"/>
      <c r="J39" s="111">
        <f>SUM(J30:J37)</f>
        <v>0</v>
      </c>
      <c r="K39" s="112"/>
      <c r="L39" s="40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</row>
    <row r="40" spans="1:31" s="2" customFormat="1" ht="14.45" customHeight="1">
      <c r="A40" s="30"/>
      <c r="B40" s="31"/>
      <c r="C40" s="30"/>
      <c r="D40" s="30"/>
      <c r="E40" s="30"/>
      <c r="F40" s="30"/>
      <c r="G40" s="30"/>
      <c r="H40" s="30"/>
      <c r="I40" s="94"/>
      <c r="J40" s="30"/>
      <c r="K40" s="30"/>
      <c r="L40" s="40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</row>
    <row r="41" spans="1:31" s="1" customFormat="1" ht="14.45" customHeight="1">
      <c r="B41" s="18"/>
      <c r="I41" s="91"/>
      <c r="L41" s="18"/>
    </row>
    <row r="42" spans="1:31" s="1" customFormat="1" ht="14.45" customHeight="1">
      <c r="B42" s="18"/>
      <c r="I42" s="91"/>
      <c r="L42" s="18"/>
    </row>
    <row r="43" spans="1:31" s="1" customFormat="1" ht="14.45" customHeight="1">
      <c r="B43" s="18"/>
      <c r="I43" s="91"/>
      <c r="L43" s="18"/>
    </row>
    <row r="44" spans="1:31" s="1" customFormat="1" ht="14.45" customHeight="1">
      <c r="B44" s="18"/>
      <c r="I44" s="91"/>
      <c r="L44" s="18"/>
    </row>
    <row r="45" spans="1:31" s="1" customFormat="1" ht="14.45" customHeight="1">
      <c r="B45" s="18"/>
      <c r="I45" s="91"/>
      <c r="L45" s="18"/>
    </row>
    <row r="46" spans="1:31" s="1" customFormat="1" ht="14.45" customHeight="1">
      <c r="B46" s="18"/>
      <c r="I46" s="91"/>
      <c r="L46" s="18"/>
    </row>
    <row r="47" spans="1:31" s="1" customFormat="1" ht="14.45" customHeight="1">
      <c r="B47" s="18"/>
      <c r="I47" s="91"/>
      <c r="L47" s="18"/>
    </row>
    <row r="48" spans="1:31" s="1" customFormat="1" ht="14.45" customHeight="1">
      <c r="B48" s="18"/>
      <c r="I48" s="91"/>
      <c r="L48" s="18"/>
    </row>
    <row r="49" spans="1:31" s="1" customFormat="1" ht="14.45" customHeight="1">
      <c r="B49" s="18"/>
      <c r="I49" s="91"/>
      <c r="L49" s="18"/>
    </row>
    <row r="50" spans="1:31" s="2" customFormat="1" ht="14.45" customHeight="1">
      <c r="B50" s="40"/>
      <c r="D50" s="41" t="s">
        <v>45</v>
      </c>
      <c r="E50" s="42"/>
      <c r="F50" s="42"/>
      <c r="G50" s="41" t="s">
        <v>46</v>
      </c>
      <c r="H50" s="42"/>
      <c r="I50" s="113"/>
      <c r="J50" s="42"/>
      <c r="K50" s="42"/>
      <c r="L50" s="40"/>
    </row>
    <row r="51" spans="1:31" ht="11.25">
      <c r="B51" s="18"/>
      <c r="L51" s="18"/>
    </row>
    <row r="52" spans="1:31" ht="11.25">
      <c r="B52" s="18"/>
      <c r="L52" s="18"/>
    </row>
    <row r="53" spans="1:31" ht="11.25">
      <c r="B53" s="18"/>
      <c r="L53" s="18"/>
    </row>
    <row r="54" spans="1:31" ht="11.25">
      <c r="B54" s="18"/>
      <c r="L54" s="18"/>
    </row>
    <row r="55" spans="1:31" ht="11.25">
      <c r="B55" s="18"/>
      <c r="L55" s="18"/>
    </row>
    <row r="56" spans="1:31" ht="11.25">
      <c r="B56" s="18"/>
      <c r="L56" s="18"/>
    </row>
    <row r="57" spans="1:31" ht="11.25">
      <c r="B57" s="18"/>
      <c r="L57" s="18"/>
    </row>
    <row r="58" spans="1:31" ht="11.25">
      <c r="B58" s="18"/>
      <c r="L58" s="18"/>
    </row>
    <row r="59" spans="1:31" ht="11.25">
      <c r="B59" s="18"/>
      <c r="L59" s="18"/>
    </row>
    <row r="60" spans="1:31" ht="11.25">
      <c r="B60" s="18"/>
      <c r="L60" s="18"/>
    </row>
    <row r="61" spans="1:31" s="2" customFormat="1" ht="12.75">
      <c r="A61" s="30"/>
      <c r="B61" s="31"/>
      <c r="C61" s="30"/>
      <c r="D61" s="43" t="s">
        <v>47</v>
      </c>
      <c r="E61" s="33"/>
      <c r="F61" s="114" t="s">
        <v>48</v>
      </c>
      <c r="G61" s="43" t="s">
        <v>47</v>
      </c>
      <c r="H61" s="33"/>
      <c r="I61" s="115"/>
      <c r="J61" s="116" t="s">
        <v>48</v>
      </c>
      <c r="K61" s="33"/>
      <c r="L61" s="40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</row>
    <row r="62" spans="1:31" ht="11.25">
      <c r="B62" s="18"/>
      <c r="L62" s="18"/>
    </row>
    <row r="63" spans="1:31" ht="11.25">
      <c r="B63" s="18"/>
      <c r="L63" s="18"/>
    </row>
    <row r="64" spans="1:31" ht="11.25">
      <c r="B64" s="18"/>
      <c r="L64" s="18"/>
    </row>
    <row r="65" spans="1:31" s="2" customFormat="1" ht="12.75">
      <c r="A65" s="30"/>
      <c r="B65" s="31"/>
      <c r="C65" s="30"/>
      <c r="D65" s="41" t="s">
        <v>49</v>
      </c>
      <c r="E65" s="44"/>
      <c r="F65" s="44"/>
      <c r="G65" s="41" t="s">
        <v>50</v>
      </c>
      <c r="H65" s="44"/>
      <c r="I65" s="117"/>
      <c r="J65" s="44"/>
      <c r="K65" s="44"/>
      <c r="L65" s="4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</row>
    <row r="66" spans="1:31" ht="11.25">
      <c r="B66" s="18"/>
      <c r="L66" s="18"/>
    </row>
    <row r="67" spans="1:31" ht="11.25">
      <c r="B67" s="18"/>
      <c r="L67" s="18"/>
    </row>
    <row r="68" spans="1:31" ht="11.25">
      <c r="B68" s="18"/>
      <c r="L68" s="18"/>
    </row>
    <row r="69" spans="1:31" ht="11.25">
      <c r="B69" s="18"/>
      <c r="L69" s="18"/>
    </row>
    <row r="70" spans="1:31" ht="11.25">
      <c r="B70" s="18"/>
      <c r="L70" s="18"/>
    </row>
    <row r="71" spans="1:31" ht="11.25">
      <c r="B71" s="18"/>
      <c r="L71" s="18"/>
    </row>
    <row r="72" spans="1:31" ht="11.25">
      <c r="B72" s="18"/>
      <c r="L72" s="18"/>
    </row>
    <row r="73" spans="1:31" ht="11.25">
      <c r="B73" s="18"/>
      <c r="L73" s="18"/>
    </row>
    <row r="74" spans="1:31" ht="11.25">
      <c r="B74" s="18"/>
      <c r="L74" s="18"/>
    </row>
    <row r="75" spans="1:31" ht="11.25">
      <c r="B75" s="18"/>
      <c r="L75" s="18"/>
    </row>
    <row r="76" spans="1:31" s="2" customFormat="1" ht="12.75">
      <c r="A76" s="30"/>
      <c r="B76" s="31"/>
      <c r="C76" s="30"/>
      <c r="D76" s="43" t="s">
        <v>47</v>
      </c>
      <c r="E76" s="33"/>
      <c r="F76" s="114" t="s">
        <v>48</v>
      </c>
      <c r="G76" s="43" t="s">
        <v>47</v>
      </c>
      <c r="H76" s="33"/>
      <c r="I76" s="115"/>
      <c r="J76" s="116" t="s">
        <v>48</v>
      </c>
      <c r="K76" s="33"/>
      <c r="L76" s="40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77" spans="1:31" s="2" customFormat="1" ht="14.45" customHeight="1">
      <c r="A77" s="30"/>
      <c r="B77" s="45"/>
      <c r="C77" s="46"/>
      <c r="D77" s="46"/>
      <c r="E77" s="46"/>
      <c r="F77" s="46"/>
      <c r="G77" s="46"/>
      <c r="H77" s="46"/>
      <c r="I77" s="118"/>
      <c r="J77" s="46"/>
      <c r="K77" s="46"/>
      <c r="L77" s="40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</row>
    <row r="81" spans="1:47" s="2" customFormat="1" ht="6.95" customHeight="1">
      <c r="A81" s="30"/>
      <c r="B81" s="47"/>
      <c r="C81" s="48"/>
      <c r="D81" s="48"/>
      <c r="E81" s="48"/>
      <c r="F81" s="48"/>
      <c r="G81" s="48"/>
      <c r="H81" s="48"/>
      <c r="I81" s="119"/>
      <c r="J81" s="48"/>
      <c r="K81" s="48"/>
      <c r="L81" s="40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</row>
    <row r="82" spans="1:47" s="2" customFormat="1" ht="24.95" customHeight="1">
      <c r="A82" s="30"/>
      <c r="B82" s="31"/>
      <c r="C82" s="19" t="s">
        <v>89</v>
      </c>
      <c r="D82" s="30"/>
      <c r="E82" s="30"/>
      <c r="F82" s="30"/>
      <c r="G82" s="30"/>
      <c r="H82" s="30"/>
      <c r="I82" s="94"/>
      <c r="J82" s="30"/>
      <c r="K82" s="30"/>
      <c r="L82" s="40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</row>
    <row r="83" spans="1:47" s="2" customFormat="1" ht="6.95" customHeight="1">
      <c r="A83" s="30"/>
      <c r="B83" s="31"/>
      <c r="C83" s="30"/>
      <c r="D83" s="30"/>
      <c r="E83" s="30"/>
      <c r="F83" s="30"/>
      <c r="G83" s="30"/>
      <c r="H83" s="30"/>
      <c r="I83" s="94"/>
      <c r="J83" s="30"/>
      <c r="K83" s="30"/>
      <c r="L83" s="40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</row>
    <row r="84" spans="1:47" s="2" customFormat="1" ht="12" customHeight="1">
      <c r="A84" s="30"/>
      <c r="B84" s="31"/>
      <c r="C84" s="25" t="s">
        <v>16</v>
      </c>
      <c r="D84" s="30"/>
      <c r="E84" s="30"/>
      <c r="F84" s="30"/>
      <c r="G84" s="30"/>
      <c r="H84" s="30"/>
      <c r="I84" s="94"/>
      <c r="J84" s="30"/>
      <c r="K84" s="30"/>
      <c r="L84" s="40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</row>
    <row r="85" spans="1:47" s="2" customFormat="1" ht="16.5" customHeight="1">
      <c r="A85" s="30"/>
      <c r="B85" s="31"/>
      <c r="C85" s="30"/>
      <c r="D85" s="30"/>
      <c r="E85" s="236" t="str">
        <f>E7</f>
        <v>Soupis praci - ZZS Novy Bydzov - oceneny - 26.7.2018</v>
      </c>
      <c r="F85" s="237"/>
      <c r="G85" s="237"/>
      <c r="H85" s="237"/>
      <c r="I85" s="94"/>
      <c r="J85" s="30"/>
      <c r="K85" s="30"/>
      <c r="L85" s="40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</row>
    <row r="86" spans="1:47" s="2" customFormat="1" ht="12" customHeight="1">
      <c r="A86" s="30"/>
      <c r="B86" s="31"/>
      <c r="C86" s="25" t="s">
        <v>87</v>
      </c>
      <c r="D86" s="30"/>
      <c r="E86" s="30"/>
      <c r="F86" s="30"/>
      <c r="G86" s="30"/>
      <c r="H86" s="30"/>
      <c r="I86" s="94"/>
      <c r="J86" s="30"/>
      <c r="K86" s="30"/>
      <c r="L86" s="40"/>
      <c r="S86" s="30"/>
      <c r="T86" s="30"/>
      <c r="U86" s="30"/>
      <c r="V86" s="30"/>
      <c r="W86" s="30"/>
      <c r="X86" s="30"/>
      <c r="Y86" s="30"/>
      <c r="Z86" s="30"/>
      <c r="AA86" s="30"/>
      <c r="AB86" s="30"/>
      <c r="AC86" s="30"/>
      <c r="AD86" s="30"/>
      <c r="AE86" s="30"/>
    </row>
    <row r="87" spans="1:47" s="2" customFormat="1" ht="16.5" customHeight="1">
      <c r="A87" s="30"/>
      <c r="B87" s="31"/>
      <c r="C87" s="30"/>
      <c r="D87" s="30"/>
      <c r="E87" s="216" t="str">
        <f>E9</f>
        <v>Objekt3 - SO 01 1 Pol</v>
      </c>
      <c r="F87" s="238"/>
      <c r="G87" s="238"/>
      <c r="H87" s="238"/>
      <c r="I87" s="94"/>
      <c r="J87" s="30"/>
      <c r="K87" s="30"/>
      <c r="L87" s="40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</row>
    <row r="88" spans="1:47" s="2" customFormat="1" ht="6.95" customHeight="1">
      <c r="A88" s="30"/>
      <c r="B88" s="31"/>
      <c r="C88" s="30"/>
      <c r="D88" s="30"/>
      <c r="E88" s="30"/>
      <c r="F88" s="30"/>
      <c r="G88" s="30"/>
      <c r="H88" s="30"/>
      <c r="I88" s="94"/>
      <c r="J88" s="30"/>
      <c r="K88" s="30"/>
      <c r="L88" s="40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</row>
    <row r="89" spans="1:47" s="2" customFormat="1" ht="12" customHeight="1">
      <c r="A89" s="30"/>
      <c r="B89" s="31"/>
      <c r="C89" s="25" t="s">
        <v>20</v>
      </c>
      <c r="D89" s="30"/>
      <c r="E89" s="30"/>
      <c r="F89" s="23" t="str">
        <f>F12</f>
        <v xml:space="preserve"> </v>
      </c>
      <c r="G89" s="30"/>
      <c r="H89" s="30"/>
      <c r="I89" s="95" t="s">
        <v>22</v>
      </c>
      <c r="J89" s="53">
        <f>IF(J12="","",J12)</f>
        <v>43752</v>
      </c>
      <c r="K89" s="30"/>
      <c r="L89" s="40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</row>
    <row r="90" spans="1:47" s="2" customFormat="1" ht="6.95" customHeight="1">
      <c r="A90" s="30"/>
      <c r="B90" s="31"/>
      <c r="C90" s="30"/>
      <c r="D90" s="30"/>
      <c r="E90" s="30"/>
      <c r="F90" s="30"/>
      <c r="G90" s="30"/>
      <c r="H90" s="30"/>
      <c r="I90" s="94"/>
      <c r="J90" s="30"/>
      <c r="K90" s="30"/>
      <c r="L90" s="40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</row>
    <row r="91" spans="1:47" s="2" customFormat="1" ht="15.2" customHeight="1">
      <c r="A91" s="30"/>
      <c r="B91" s="31"/>
      <c r="C91" s="25" t="s">
        <v>23</v>
      </c>
      <c r="D91" s="30"/>
      <c r="E91" s="30"/>
      <c r="F91" s="23" t="str">
        <f>E15</f>
        <v xml:space="preserve"> </v>
      </c>
      <c r="G91" s="30"/>
      <c r="H91" s="30"/>
      <c r="I91" s="95" t="s">
        <v>28</v>
      </c>
      <c r="J91" s="28" t="str">
        <f>E21</f>
        <v xml:space="preserve"> </v>
      </c>
      <c r="K91" s="30"/>
      <c r="L91" s="40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</row>
    <row r="92" spans="1:47" s="2" customFormat="1" ht="15.2" customHeight="1">
      <c r="A92" s="30"/>
      <c r="B92" s="31"/>
      <c r="C92" s="25" t="s">
        <v>26</v>
      </c>
      <c r="D92" s="30"/>
      <c r="E92" s="30"/>
      <c r="F92" s="23" t="str">
        <f>IF(E18="","",E18)</f>
        <v>Vyplň údaj</v>
      </c>
      <c r="G92" s="30"/>
      <c r="H92" s="30"/>
      <c r="I92" s="95" t="s">
        <v>30</v>
      </c>
      <c r="J92" s="28" t="str">
        <f>E24</f>
        <v xml:space="preserve"> </v>
      </c>
      <c r="K92" s="30"/>
      <c r="L92" s="40"/>
      <c r="S92" s="30"/>
      <c r="T92" s="30"/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</row>
    <row r="93" spans="1:47" s="2" customFormat="1" ht="10.35" customHeight="1">
      <c r="A93" s="30"/>
      <c r="B93" s="31"/>
      <c r="C93" s="30"/>
      <c r="D93" s="30"/>
      <c r="E93" s="30"/>
      <c r="F93" s="30"/>
      <c r="G93" s="30"/>
      <c r="H93" s="30"/>
      <c r="I93" s="94"/>
      <c r="J93" s="30"/>
      <c r="K93" s="30"/>
      <c r="L93" s="40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</row>
    <row r="94" spans="1:47" s="2" customFormat="1" ht="29.25" customHeight="1">
      <c r="A94" s="30"/>
      <c r="B94" s="31"/>
      <c r="C94" s="120" t="s">
        <v>90</v>
      </c>
      <c r="D94" s="106"/>
      <c r="E94" s="106"/>
      <c r="F94" s="106"/>
      <c r="G94" s="106"/>
      <c r="H94" s="106"/>
      <c r="I94" s="121"/>
      <c r="J94" s="122" t="s">
        <v>91</v>
      </c>
      <c r="K94" s="106"/>
      <c r="L94" s="40"/>
      <c r="S94" s="30"/>
      <c r="T94" s="30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</row>
    <row r="95" spans="1:47" s="2" customFormat="1" ht="10.35" customHeight="1">
      <c r="A95" s="30"/>
      <c r="B95" s="31"/>
      <c r="C95" s="30"/>
      <c r="D95" s="30"/>
      <c r="E95" s="30"/>
      <c r="F95" s="30"/>
      <c r="G95" s="30"/>
      <c r="H95" s="30"/>
      <c r="I95" s="94"/>
      <c r="J95" s="30"/>
      <c r="K95" s="30"/>
      <c r="L95" s="40"/>
      <c r="S95" s="30"/>
      <c r="T95" s="30"/>
      <c r="U95" s="30"/>
      <c r="V95" s="30"/>
      <c r="W95" s="30"/>
      <c r="X95" s="30"/>
      <c r="Y95" s="30"/>
      <c r="Z95" s="30"/>
      <c r="AA95" s="30"/>
      <c r="AB95" s="30"/>
      <c r="AC95" s="30"/>
      <c r="AD95" s="30"/>
      <c r="AE95" s="30"/>
    </row>
    <row r="96" spans="1:47" s="2" customFormat="1" ht="22.9" customHeight="1">
      <c r="A96" s="30"/>
      <c r="B96" s="31"/>
      <c r="C96" s="123" t="s">
        <v>92</v>
      </c>
      <c r="D96" s="30"/>
      <c r="E96" s="30"/>
      <c r="F96" s="30"/>
      <c r="G96" s="30"/>
      <c r="H96" s="30"/>
      <c r="I96" s="94"/>
      <c r="J96" s="69">
        <f>J150</f>
        <v>0</v>
      </c>
      <c r="K96" s="30"/>
      <c r="L96" s="40"/>
      <c r="S96" s="30"/>
      <c r="T96" s="30"/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  <c r="AU96" s="15" t="s">
        <v>93</v>
      </c>
    </row>
    <row r="97" spans="2:12" s="9" customFormat="1" ht="24.95" customHeight="1">
      <c r="B97" s="124"/>
      <c r="D97" s="125" t="s">
        <v>94</v>
      </c>
      <c r="E97" s="126"/>
      <c r="F97" s="126"/>
      <c r="G97" s="126"/>
      <c r="H97" s="126"/>
      <c r="I97" s="127"/>
      <c r="J97" s="128">
        <f>J151</f>
        <v>0</v>
      </c>
      <c r="L97" s="124"/>
    </row>
    <row r="98" spans="2:12" s="9" customFormat="1" ht="24.95" customHeight="1">
      <c r="B98" s="124"/>
      <c r="D98" s="125" t="s">
        <v>95</v>
      </c>
      <c r="E98" s="126"/>
      <c r="F98" s="126"/>
      <c r="G98" s="126"/>
      <c r="H98" s="126"/>
      <c r="I98" s="127"/>
      <c r="J98" s="128">
        <f>J168</f>
        <v>0</v>
      </c>
      <c r="L98" s="124"/>
    </row>
    <row r="99" spans="2:12" s="9" customFormat="1" ht="24.95" customHeight="1">
      <c r="B99" s="124"/>
      <c r="D99" s="125" t="s">
        <v>96</v>
      </c>
      <c r="E99" s="126"/>
      <c r="F99" s="126"/>
      <c r="G99" s="126"/>
      <c r="H99" s="126"/>
      <c r="I99" s="127"/>
      <c r="J99" s="128">
        <f>J182</f>
        <v>0</v>
      </c>
      <c r="L99" s="124"/>
    </row>
    <row r="100" spans="2:12" s="9" customFormat="1" ht="24.95" customHeight="1">
      <c r="B100" s="124"/>
      <c r="D100" s="125" t="s">
        <v>97</v>
      </c>
      <c r="E100" s="126"/>
      <c r="F100" s="126"/>
      <c r="G100" s="126"/>
      <c r="H100" s="126"/>
      <c r="I100" s="127"/>
      <c r="J100" s="128">
        <f>J192</f>
        <v>0</v>
      </c>
      <c r="L100" s="124"/>
    </row>
    <row r="101" spans="2:12" s="9" customFormat="1" ht="24.95" customHeight="1">
      <c r="B101" s="124"/>
      <c r="D101" s="125" t="s">
        <v>98</v>
      </c>
      <c r="E101" s="126"/>
      <c r="F101" s="126"/>
      <c r="G101" s="126"/>
      <c r="H101" s="126"/>
      <c r="I101" s="127"/>
      <c r="J101" s="128">
        <f>J201</f>
        <v>0</v>
      </c>
      <c r="L101" s="124"/>
    </row>
    <row r="102" spans="2:12" s="9" customFormat="1" ht="24.95" customHeight="1">
      <c r="B102" s="124"/>
      <c r="D102" s="125" t="s">
        <v>99</v>
      </c>
      <c r="E102" s="126"/>
      <c r="F102" s="126"/>
      <c r="G102" s="126"/>
      <c r="H102" s="126"/>
      <c r="I102" s="127"/>
      <c r="J102" s="128">
        <f>J222</f>
        <v>0</v>
      </c>
      <c r="L102" s="124"/>
    </row>
    <row r="103" spans="2:12" s="9" customFormat="1" ht="24.95" customHeight="1">
      <c r="B103" s="124"/>
      <c r="D103" s="125" t="s">
        <v>100</v>
      </c>
      <c r="E103" s="126"/>
      <c r="F103" s="126"/>
      <c r="G103" s="126"/>
      <c r="H103" s="126"/>
      <c r="I103" s="127"/>
      <c r="J103" s="128">
        <f>J226</f>
        <v>0</v>
      </c>
      <c r="L103" s="124"/>
    </row>
    <row r="104" spans="2:12" s="9" customFormat="1" ht="24.95" customHeight="1">
      <c r="B104" s="124"/>
      <c r="D104" s="125" t="s">
        <v>101</v>
      </c>
      <c r="E104" s="126"/>
      <c r="F104" s="126"/>
      <c r="G104" s="126"/>
      <c r="H104" s="126"/>
      <c r="I104" s="127"/>
      <c r="J104" s="128">
        <f>J236</f>
        <v>0</v>
      </c>
      <c r="L104" s="124"/>
    </row>
    <row r="105" spans="2:12" s="9" customFormat="1" ht="24.95" customHeight="1">
      <c r="B105" s="124"/>
      <c r="D105" s="125" t="s">
        <v>102</v>
      </c>
      <c r="E105" s="126"/>
      <c r="F105" s="126"/>
      <c r="G105" s="126"/>
      <c r="H105" s="126"/>
      <c r="I105" s="127"/>
      <c r="J105" s="128">
        <f>J239</f>
        <v>0</v>
      </c>
      <c r="L105" s="124"/>
    </row>
    <row r="106" spans="2:12" s="9" customFormat="1" ht="24.95" customHeight="1">
      <c r="B106" s="124"/>
      <c r="D106" s="125" t="s">
        <v>103</v>
      </c>
      <c r="E106" s="126"/>
      <c r="F106" s="126"/>
      <c r="G106" s="126"/>
      <c r="H106" s="126"/>
      <c r="I106" s="127"/>
      <c r="J106" s="128">
        <f>J251</f>
        <v>0</v>
      </c>
      <c r="L106" s="124"/>
    </row>
    <row r="107" spans="2:12" s="9" customFormat="1" ht="24.95" customHeight="1">
      <c r="B107" s="124"/>
      <c r="D107" s="125" t="s">
        <v>104</v>
      </c>
      <c r="E107" s="126"/>
      <c r="F107" s="126"/>
      <c r="G107" s="126"/>
      <c r="H107" s="126"/>
      <c r="I107" s="127"/>
      <c r="J107" s="128">
        <f>J258</f>
        <v>0</v>
      </c>
      <c r="L107" s="124"/>
    </row>
    <row r="108" spans="2:12" s="9" customFormat="1" ht="24.95" customHeight="1">
      <c r="B108" s="124"/>
      <c r="D108" s="125" t="s">
        <v>105</v>
      </c>
      <c r="E108" s="126"/>
      <c r="F108" s="126"/>
      <c r="G108" s="126"/>
      <c r="H108" s="126"/>
      <c r="I108" s="127"/>
      <c r="J108" s="128">
        <f>J267</f>
        <v>0</v>
      </c>
      <c r="L108" s="124"/>
    </row>
    <row r="109" spans="2:12" s="9" customFormat="1" ht="24.95" customHeight="1">
      <c r="B109" s="124"/>
      <c r="D109" s="125" t="s">
        <v>106</v>
      </c>
      <c r="E109" s="126"/>
      <c r="F109" s="126"/>
      <c r="G109" s="126"/>
      <c r="H109" s="126"/>
      <c r="I109" s="127"/>
      <c r="J109" s="128">
        <f>J274</f>
        <v>0</v>
      </c>
      <c r="L109" s="124"/>
    </row>
    <row r="110" spans="2:12" s="9" customFormat="1" ht="24.95" customHeight="1">
      <c r="B110" s="124"/>
      <c r="D110" s="125" t="s">
        <v>107</v>
      </c>
      <c r="E110" s="126"/>
      <c r="F110" s="126"/>
      <c r="G110" s="126"/>
      <c r="H110" s="126"/>
      <c r="I110" s="127"/>
      <c r="J110" s="128">
        <f>J276</f>
        <v>0</v>
      </c>
      <c r="L110" s="124"/>
    </row>
    <row r="111" spans="2:12" s="10" customFormat="1" ht="19.899999999999999" customHeight="1">
      <c r="B111" s="129"/>
      <c r="D111" s="130" t="s">
        <v>108</v>
      </c>
      <c r="E111" s="131"/>
      <c r="F111" s="131"/>
      <c r="G111" s="131"/>
      <c r="H111" s="131"/>
      <c r="I111" s="132"/>
      <c r="J111" s="133">
        <f>J277</f>
        <v>0</v>
      </c>
      <c r="L111" s="129"/>
    </row>
    <row r="112" spans="2:12" s="10" customFormat="1" ht="19.899999999999999" customHeight="1">
      <c r="B112" s="129"/>
      <c r="D112" s="130" t="s">
        <v>109</v>
      </c>
      <c r="E112" s="131"/>
      <c r="F112" s="131"/>
      <c r="G112" s="131"/>
      <c r="H112" s="131"/>
      <c r="I112" s="132"/>
      <c r="J112" s="133">
        <f>J280</f>
        <v>0</v>
      </c>
      <c r="L112" s="129"/>
    </row>
    <row r="113" spans="2:12" s="10" customFormat="1" ht="19.899999999999999" customHeight="1">
      <c r="B113" s="129"/>
      <c r="D113" s="130" t="s">
        <v>110</v>
      </c>
      <c r="E113" s="131"/>
      <c r="F113" s="131"/>
      <c r="G113" s="131"/>
      <c r="H113" s="131"/>
      <c r="I113" s="132"/>
      <c r="J113" s="133">
        <f>J287</f>
        <v>0</v>
      </c>
      <c r="L113" s="129"/>
    </row>
    <row r="114" spans="2:12" s="10" customFormat="1" ht="19.899999999999999" customHeight="1">
      <c r="B114" s="129"/>
      <c r="D114" s="130" t="s">
        <v>111</v>
      </c>
      <c r="E114" s="131"/>
      <c r="F114" s="131"/>
      <c r="G114" s="131"/>
      <c r="H114" s="131"/>
      <c r="I114" s="132"/>
      <c r="J114" s="133">
        <f>J294</f>
        <v>0</v>
      </c>
      <c r="L114" s="129"/>
    </row>
    <row r="115" spans="2:12" s="9" customFormat="1" ht="24.95" customHeight="1">
      <c r="B115" s="124"/>
      <c r="D115" s="125" t="s">
        <v>112</v>
      </c>
      <c r="E115" s="126"/>
      <c r="F115" s="126"/>
      <c r="G115" s="126"/>
      <c r="H115" s="126"/>
      <c r="I115" s="127"/>
      <c r="J115" s="128">
        <f>J311</f>
        <v>0</v>
      </c>
      <c r="L115" s="124"/>
    </row>
    <row r="116" spans="2:12" s="9" customFormat="1" ht="24.95" customHeight="1">
      <c r="B116" s="124"/>
      <c r="D116" s="125" t="s">
        <v>113</v>
      </c>
      <c r="E116" s="126"/>
      <c r="F116" s="126"/>
      <c r="G116" s="126"/>
      <c r="H116" s="126"/>
      <c r="I116" s="127"/>
      <c r="J116" s="128">
        <f>J327</f>
        <v>0</v>
      </c>
      <c r="L116" s="124"/>
    </row>
    <row r="117" spans="2:12" s="9" customFormat="1" ht="24.95" customHeight="1">
      <c r="B117" s="124"/>
      <c r="D117" s="125" t="s">
        <v>114</v>
      </c>
      <c r="E117" s="126"/>
      <c r="F117" s="126"/>
      <c r="G117" s="126"/>
      <c r="H117" s="126"/>
      <c r="I117" s="127"/>
      <c r="J117" s="128">
        <f>J354</f>
        <v>0</v>
      </c>
      <c r="L117" s="124"/>
    </row>
    <row r="118" spans="2:12" s="9" customFormat="1" ht="24.95" customHeight="1">
      <c r="B118" s="124"/>
      <c r="D118" s="125" t="s">
        <v>115</v>
      </c>
      <c r="E118" s="126"/>
      <c r="F118" s="126"/>
      <c r="G118" s="126"/>
      <c r="H118" s="126"/>
      <c r="I118" s="127"/>
      <c r="J118" s="128">
        <f>J363</f>
        <v>0</v>
      </c>
      <c r="L118" s="124"/>
    </row>
    <row r="119" spans="2:12" s="9" customFormat="1" ht="24.95" customHeight="1">
      <c r="B119" s="124"/>
      <c r="D119" s="125" t="s">
        <v>116</v>
      </c>
      <c r="E119" s="126"/>
      <c r="F119" s="126"/>
      <c r="G119" s="126"/>
      <c r="H119" s="126"/>
      <c r="I119" s="127"/>
      <c r="J119" s="128">
        <f>J367</f>
        <v>0</v>
      </c>
      <c r="L119" s="124"/>
    </row>
    <row r="120" spans="2:12" s="9" customFormat="1" ht="24.95" customHeight="1">
      <c r="B120" s="124"/>
      <c r="D120" s="125" t="s">
        <v>117</v>
      </c>
      <c r="E120" s="126"/>
      <c r="F120" s="126"/>
      <c r="G120" s="126"/>
      <c r="H120" s="126"/>
      <c r="I120" s="127"/>
      <c r="J120" s="128">
        <f>J370</f>
        <v>0</v>
      </c>
      <c r="L120" s="124"/>
    </row>
    <row r="121" spans="2:12" s="9" customFormat="1" ht="24.95" customHeight="1">
      <c r="B121" s="124"/>
      <c r="D121" s="125" t="s">
        <v>118</v>
      </c>
      <c r="E121" s="126"/>
      <c r="F121" s="126"/>
      <c r="G121" s="126"/>
      <c r="H121" s="126"/>
      <c r="I121" s="127"/>
      <c r="J121" s="128">
        <f>J382</f>
        <v>0</v>
      </c>
      <c r="L121" s="124"/>
    </row>
    <row r="122" spans="2:12" s="9" customFormat="1" ht="24.95" customHeight="1">
      <c r="B122" s="124"/>
      <c r="D122" s="125" t="s">
        <v>119</v>
      </c>
      <c r="E122" s="126"/>
      <c r="F122" s="126"/>
      <c r="G122" s="126"/>
      <c r="H122" s="126"/>
      <c r="I122" s="127"/>
      <c r="J122" s="128">
        <f>J386</f>
        <v>0</v>
      </c>
      <c r="L122" s="124"/>
    </row>
    <row r="123" spans="2:12" s="9" customFormat="1" ht="24.95" customHeight="1">
      <c r="B123" s="124"/>
      <c r="D123" s="125" t="s">
        <v>120</v>
      </c>
      <c r="E123" s="126"/>
      <c r="F123" s="126"/>
      <c r="G123" s="126"/>
      <c r="H123" s="126"/>
      <c r="I123" s="127"/>
      <c r="J123" s="128">
        <f>J405</f>
        <v>0</v>
      </c>
      <c r="L123" s="124"/>
    </row>
    <row r="124" spans="2:12" s="9" customFormat="1" ht="24.95" customHeight="1">
      <c r="B124" s="124"/>
      <c r="D124" s="125" t="s">
        <v>121</v>
      </c>
      <c r="E124" s="126"/>
      <c r="F124" s="126"/>
      <c r="G124" s="126"/>
      <c r="H124" s="126"/>
      <c r="I124" s="127"/>
      <c r="J124" s="128">
        <f>J408</f>
        <v>0</v>
      </c>
      <c r="L124" s="124"/>
    </row>
    <row r="125" spans="2:12" s="9" customFormat="1" ht="24.95" customHeight="1">
      <c r="B125" s="124"/>
      <c r="D125" s="125" t="s">
        <v>122</v>
      </c>
      <c r="E125" s="126"/>
      <c r="F125" s="126"/>
      <c r="G125" s="126"/>
      <c r="H125" s="126"/>
      <c r="I125" s="127"/>
      <c r="J125" s="128">
        <f>J411</f>
        <v>0</v>
      </c>
      <c r="L125" s="124"/>
    </row>
    <row r="126" spans="2:12" s="9" customFormat="1" ht="24.95" customHeight="1">
      <c r="B126" s="124"/>
      <c r="D126" s="125" t="s">
        <v>123</v>
      </c>
      <c r="E126" s="126"/>
      <c r="F126" s="126"/>
      <c r="G126" s="126"/>
      <c r="H126" s="126"/>
      <c r="I126" s="127"/>
      <c r="J126" s="128">
        <f>J415</f>
        <v>0</v>
      </c>
      <c r="L126" s="124"/>
    </row>
    <row r="127" spans="2:12" s="9" customFormat="1" ht="24.95" customHeight="1">
      <c r="B127" s="124"/>
      <c r="D127" s="125" t="s">
        <v>124</v>
      </c>
      <c r="E127" s="126"/>
      <c r="F127" s="126"/>
      <c r="G127" s="126"/>
      <c r="H127" s="126"/>
      <c r="I127" s="127"/>
      <c r="J127" s="128">
        <f>J418</f>
        <v>0</v>
      </c>
      <c r="L127" s="124"/>
    </row>
    <row r="128" spans="2:12" s="9" customFormat="1" ht="24.95" customHeight="1">
      <c r="B128" s="124"/>
      <c r="D128" s="125" t="s">
        <v>125</v>
      </c>
      <c r="E128" s="126"/>
      <c r="F128" s="126"/>
      <c r="G128" s="126"/>
      <c r="H128" s="126"/>
      <c r="I128" s="127"/>
      <c r="J128" s="128">
        <f>J422</f>
        <v>0</v>
      </c>
      <c r="L128" s="124"/>
    </row>
    <row r="129" spans="1:31" s="9" customFormat="1" ht="24.95" customHeight="1">
      <c r="B129" s="124"/>
      <c r="D129" s="125" t="s">
        <v>126</v>
      </c>
      <c r="E129" s="126"/>
      <c r="F129" s="126"/>
      <c r="G129" s="126"/>
      <c r="H129" s="126"/>
      <c r="I129" s="127"/>
      <c r="J129" s="128">
        <f>J440</f>
        <v>0</v>
      </c>
      <c r="L129" s="124"/>
    </row>
    <row r="130" spans="1:31" s="9" customFormat="1" ht="24.95" customHeight="1">
      <c r="B130" s="124"/>
      <c r="D130" s="125" t="s">
        <v>127</v>
      </c>
      <c r="E130" s="126"/>
      <c r="F130" s="126"/>
      <c r="G130" s="126"/>
      <c r="H130" s="126"/>
      <c r="I130" s="127"/>
      <c r="J130" s="128">
        <f>J442</f>
        <v>0</v>
      </c>
      <c r="L130" s="124"/>
    </row>
    <row r="131" spans="1:31" s="2" customFormat="1" ht="21.75" customHeight="1">
      <c r="A131" s="30"/>
      <c r="B131" s="31"/>
      <c r="C131" s="30"/>
      <c r="D131" s="30"/>
      <c r="E131" s="30"/>
      <c r="F131" s="30"/>
      <c r="G131" s="30"/>
      <c r="H131" s="30"/>
      <c r="I131" s="94"/>
      <c r="J131" s="30"/>
      <c r="K131" s="30"/>
      <c r="L131" s="40"/>
      <c r="S131" s="30"/>
      <c r="T131" s="30"/>
      <c r="U131" s="30"/>
      <c r="V131" s="30"/>
      <c r="W131" s="30"/>
      <c r="X131" s="30"/>
      <c r="Y131" s="30"/>
      <c r="Z131" s="30"/>
      <c r="AA131" s="30"/>
      <c r="AB131" s="30"/>
      <c r="AC131" s="30"/>
      <c r="AD131" s="30"/>
      <c r="AE131" s="30"/>
    </row>
    <row r="132" spans="1:31" s="2" customFormat="1" ht="6.95" customHeight="1">
      <c r="A132" s="30"/>
      <c r="B132" s="45"/>
      <c r="C132" s="46"/>
      <c r="D132" s="46"/>
      <c r="E132" s="46"/>
      <c r="F132" s="46"/>
      <c r="G132" s="46"/>
      <c r="H132" s="46"/>
      <c r="I132" s="118"/>
      <c r="J132" s="46"/>
      <c r="K132" s="46"/>
      <c r="L132" s="40"/>
      <c r="S132" s="30"/>
      <c r="T132" s="30"/>
      <c r="U132" s="30"/>
      <c r="V132" s="30"/>
      <c r="W132" s="30"/>
      <c r="X132" s="30"/>
      <c r="Y132" s="30"/>
      <c r="Z132" s="30"/>
      <c r="AA132" s="30"/>
      <c r="AB132" s="30"/>
      <c r="AC132" s="30"/>
      <c r="AD132" s="30"/>
      <c r="AE132" s="30"/>
    </row>
    <row r="136" spans="1:31" s="2" customFormat="1" ht="6.95" customHeight="1">
      <c r="A136" s="30"/>
      <c r="B136" s="47"/>
      <c r="C136" s="48"/>
      <c r="D136" s="48"/>
      <c r="E136" s="48"/>
      <c r="F136" s="48"/>
      <c r="G136" s="48"/>
      <c r="H136" s="48"/>
      <c r="I136" s="119"/>
      <c r="J136" s="48"/>
      <c r="K136" s="48"/>
      <c r="L136" s="40"/>
      <c r="S136" s="30"/>
      <c r="T136" s="30"/>
      <c r="U136" s="30"/>
      <c r="V136" s="30"/>
      <c r="W136" s="30"/>
      <c r="X136" s="30"/>
      <c r="Y136" s="30"/>
      <c r="Z136" s="30"/>
      <c r="AA136" s="30"/>
      <c r="AB136" s="30"/>
      <c r="AC136" s="30"/>
      <c r="AD136" s="30"/>
      <c r="AE136" s="30"/>
    </row>
    <row r="137" spans="1:31" s="2" customFormat="1" ht="24.95" customHeight="1">
      <c r="A137" s="30"/>
      <c r="B137" s="31"/>
      <c r="C137" s="19" t="s">
        <v>128</v>
      </c>
      <c r="D137" s="30"/>
      <c r="E137" s="30"/>
      <c r="F137" s="30"/>
      <c r="G137" s="30"/>
      <c r="H137" s="30"/>
      <c r="I137" s="94"/>
      <c r="J137" s="30"/>
      <c r="K137" s="30"/>
      <c r="L137" s="40"/>
      <c r="S137" s="30"/>
      <c r="T137" s="30"/>
      <c r="U137" s="30"/>
      <c r="V137" s="30"/>
      <c r="W137" s="30"/>
      <c r="X137" s="30"/>
      <c r="Y137" s="30"/>
      <c r="Z137" s="30"/>
      <c r="AA137" s="30"/>
      <c r="AB137" s="30"/>
      <c r="AC137" s="30"/>
      <c r="AD137" s="30"/>
      <c r="AE137" s="30"/>
    </row>
    <row r="138" spans="1:31" s="2" customFormat="1" ht="6.95" customHeight="1">
      <c r="A138" s="30"/>
      <c r="B138" s="31"/>
      <c r="C138" s="30"/>
      <c r="D138" s="30"/>
      <c r="E138" s="30"/>
      <c r="F138" s="30"/>
      <c r="G138" s="30"/>
      <c r="H138" s="30"/>
      <c r="I138" s="94"/>
      <c r="J138" s="30"/>
      <c r="K138" s="30"/>
      <c r="L138" s="40"/>
      <c r="S138" s="30"/>
      <c r="T138" s="30"/>
      <c r="U138" s="30"/>
      <c r="V138" s="30"/>
      <c r="W138" s="30"/>
      <c r="X138" s="30"/>
      <c r="Y138" s="30"/>
      <c r="Z138" s="30"/>
      <c r="AA138" s="30"/>
      <c r="AB138" s="30"/>
      <c r="AC138" s="30"/>
      <c r="AD138" s="30"/>
      <c r="AE138" s="30"/>
    </row>
    <row r="139" spans="1:31" s="2" customFormat="1" ht="12" customHeight="1">
      <c r="A139" s="30"/>
      <c r="B139" s="31"/>
      <c r="C139" s="25" t="s">
        <v>16</v>
      </c>
      <c r="D139" s="30"/>
      <c r="E139" s="30"/>
      <c r="F139" s="30"/>
      <c r="G139" s="30"/>
      <c r="H139" s="30"/>
      <c r="I139" s="94"/>
      <c r="J139" s="30"/>
      <c r="K139" s="30"/>
      <c r="L139" s="40"/>
      <c r="S139" s="30"/>
      <c r="T139" s="30"/>
      <c r="U139" s="30"/>
      <c r="V139" s="30"/>
      <c r="W139" s="30"/>
      <c r="X139" s="30"/>
      <c r="Y139" s="30"/>
      <c r="Z139" s="30"/>
      <c r="AA139" s="30"/>
      <c r="AB139" s="30"/>
      <c r="AC139" s="30"/>
      <c r="AD139" s="30"/>
      <c r="AE139" s="30"/>
    </row>
    <row r="140" spans="1:31" s="2" customFormat="1" ht="16.5" customHeight="1">
      <c r="A140" s="30"/>
      <c r="B140" s="31"/>
      <c r="C140" s="30"/>
      <c r="D140" s="30"/>
      <c r="E140" s="236" t="str">
        <f>E7</f>
        <v>Soupis praci - ZZS Novy Bydzov - oceneny - 26.7.2018</v>
      </c>
      <c r="F140" s="237"/>
      <c r="G140" s="237"/>
      <c r="H140" s="237"/>
      <c r="I140" s="94"/>
      <c r="J140" s="30"/>
      <c r="K140" s="30"/>
      <c r="L140" s="40"/>
      <c r="S140" s="30"/>
      <c r="T140" s="30"/>
      <c r="U140" s="30"/>
      <c r="V140" s="30"/>
      <c r="W140" s="30"/>
      <c r="X140" s="30"/>
      <c r="Y140" s="30"/>
      <c r="Z140" s="30"/>
      <c r="AA140" s="30"/>
      <c r="AB140" s="30"/>
      <c r="AC140" s="30"/>
      <c r="AD140" s="30"/>
      <c r="AE140" s="30"/>
    </row>
    <row r="141" spans="1:31" s="2" customFormat="1" ht="12" customHeight="1">
      <c r="A141" s="30"/>
      <c r="B141" s="31"/>
      <c r="C141" s="25" t="s">
        <v>87</v>
      </c>
      <c r="D141" s="30"/>
      <c r="E141" s="30"/>
      <c r="F141" s="30"/>
      <c r="G141" s="30"/>
      <c r="H141" s="30"/>
      <c r="I141" s="94"/>
      <c r="J141" s="30"/>
      <c r="K141" s="30"/>
      <c r="L141" s="40"/>
      <c r="S141" s="30"/>
      <c r="T141" s="30"/>
      <c r="U141" s="30"/>
      <c r="V141" s="30"/>
      <c r="W141" s="30"/>
      <c r="X141" s="30"/>
      <c r="Y141" s="30"/>
      <c r="Z141" s="30"/>
      <c r="AA141" s="30"/>
      <c r="AB141" s="30"/>
      <c r="AC141" s="30"/>
      <c r="AD141" s="30"/>
      <c r="AE141" s="30"/>
    </row>
    <row r="142" spans="1:31" s="2" customFormat="1" ht="16.5" customHeight="1">
      <c r="A142" s="30"/>
      <c r="B142" s="31"/>
      <c r="C142" s="30"/>
      <c r="D142" s="30"/>
      <c r="E142" s="216" t="str">
        <f>E9</f>
        <v>Objekt3 - SO 01 1 Pol</v>
      </c>
      <c r="F142" s="238"/>
      <c r="G142" s="238"/>
      <c r="H142" s="238"/>
      <c r="I142" s="94"/>
      <c r="J142" s="30"/>
      <c r="K142" s="30"/>
      <c r="L142" s="40"/>
      <c r="S142" s="30"/>
      <c r="T142" s="30"/>
      <c r="U142" s="30"/>
      <c r="V142" s="30"/>
      <c r="W142" s="30"/>
      <c r="X142" s="30"/>
      <c r="Y142" s="30"/>
      <c r="Z142" s="30"/>
      <c r="AA142" s="30"/>
      <c r="AB142" s="30"/>
      <c r="AC142" s="30"/>
      <c r="AD142" s="30"/>
      <c r="AE142" s="30"/>
    </row>
    <row r="143" spans="1:31" s="2" customFormat="1" ht="6.95" customHeight="1">
      <c r="A143" s="30"/>
      <c r="B143" s="31"/>
      <c r="C143" s="30"/>
      <c r="D143" s="30"/>
      <c r="E143" s="30"/>
      <c r="F143" s="30"/>
      <c r="G143" s="30"/>
      <c r="H143" s="30"/>
      <c r="I143" s="94"/>
      <c r="J143" s="30"/>
      <c r="K143" s="30"/>
      <c r="L143" s="40"/>
      <c r="S143" s="30"/>
      <c r="T143" s="30"/>
      <c r="U143" s="30"/>
      <c r="V143" s="30"/>
      <c r="W143" s="30"/>
      <c r="X143" s="30"/>
      <c r="Y143" s="30"/>
      <c r="Z143" s="30"/>
      <c r="AA143" s="30"/>
      <c r="AB143" s="30"/>
      <c r="AC143" s="30"/>
      <c r="AD143" s="30"/>
      <c r="AE143" s="30"/>
    </row>
    <row r="144" spans="1:31" s="2" customFormat="1" ht="12" customHeight="1">
      <c r="A144" s="30"/>
      <c r="B144" s="31"/>
      <c r="C144" s="25" t="s">
        <v>20</v>
      </c>
      <c r="D144" s="30"/>
      <c r="E144" s="30"/>
      <c r="F144" s="23" t="str">
        <f>F12</f>
        <v xml:space="preserve"> </v>
      </c>
      <c r="G144" s="30"/>
      <c r="H144" s="30"/>
      <c r="I144" s="95" t="s">
        <v>22</v>
      </c>
      <c r="J144" s="53">
        <f>IF(J12="","",J12)</f>
        <v>43752</v>
      </c>
      <c r="K144" s="30"/>
      <c r="L144" s="40"/>
      <c r="S144" s="30"/>
      <c r="T144" s="30"/>
      <c r="U144" s="30"/>
      <c r="V144" s="30"/>
      <c r="W144" s="30"/>
      <c r="X144" s="30"/>
      <c r="Y144" s="30"/>
      <c r="Z144" s="30"/>
      <c r="AA144" s="30"/>
      <c r="AB144" s="30"/>
      <c r="AC144" s="30"/>
      <c r="AD144" s="30"/>
      <c r="AE144" s="30"/>
    </row>
    <row r="145" spans="1:65" s="2" customFormat="1" ht="6.95" customHeight="1">
      <c r="A145" s="30"/>
      <c r="B145" s="31"/>
      <c r="C145" s="30"/>
      <c r="D145" s="30"/>
      <c r="E145" s="30"/>
      <c r="F145" s="30"/>
      <c r="G145" s="30"/>
      <c r="H145" s="30"/>
      <c r="I145" s="94"/>
      <c r="J145" s="30"/>
      <c r="K145" s="30"/>
      <c r="L145" s="40"/>
      <c r="S145" s="30"/>
      <c r="T145" s="30"/>
      <c r="U145" s="30"/>
      <c r="V145" s="30"/>
      <c r="W145" s="30"/>
      <c r="X145" s="30"/>
      <c r="Y145" s="30"/>
      <c r="Z145" s="30"/>
      <c r="AA145" s="30"/>
      <c r="AB145" s="30"/>
      <c r="AC145" s="30"/>
      <c r="AD145" s="30"/>
      <c r="AE145" s="30"/>
    </row>
    <row r="146" spans="1:65" s="2" customFormat="1" ht="15.2" customHeight="1">
      <c r="A146" s="30"/>
      <c r="B146" s="31"/>
      <c r="C146" s="25" t="s">
        <v>23</v>
      </c>
      <c r="D146" s="30"/>
      <c r="E146" s="30"/>
      <c r="F146" s="23" t="str">
        <f>E15</f>
        <v xml:space="preserve"> </v>
      </c>
      <c r="G146" s="30"/>
      <c r="H146" s="30"/>
      <c r="I146" s="95" t="s">
        <v>28</v>
      </c>
      <c r="J146" s="28" t="str">
        <f>E21</f>
        <v xml:space="preserve"> </v>
      </c>
      <c r="K146" s="30"/>
      <c r="L146" s="40"/>
      <c r="S146" s="30"/>
      <c r="T146" s="30"/>
      <c r="U146" s="30"/>
      <c r="V146" s="30"/>
      <c r="W146" s="30"/>
      <c r="X146" s="30"/>
      <c r="Y146" s="30"/>
      <c r="Z146" s="30"/>
      <c r="AA146" s="30"/>
      <c r="AB146" s="30"/>
      <c r="AC146" s="30"/>
      <c r="AD146" s="30"/>
      <c r="AE146" s="30"/>
    </row>
    <row r="147" spans="1:65" s="2" customFormat="1" ht="15.2" customHeight="1">
      <c r="A147" s="30"/>
      <c r="B147" s="31"/>
      <c r="C147" s="25" t="s">
        <v>26</v>
      </c>
      <c r="D147" s="30"/>
      <c r="E147" s="30"/>
      <c r="F147" s="23" t="str">
        <f>IF(E18="","",E18)</f>
        <v>Vyplň údaj</v>
      </c>
      <c r="G147" s="30"/>
      <c r="H147" s="30"/>
      <c r="I147" s="95" t="s">
        <v>30</v>
      </c>
      <c r="J147" s="28" t="str">
        <f>E24</f>
        <v xml:space="preserve"> </v>
      </c>
      <c r="K147" s="30"/>
      <c r="L147" s="40"/>
      <c r="S147" s="30"/>
      <c r="T147" s="30"/>
      <c r="U147" s="30"/>
      <c r="V147" s="30"/>
      <c r="W147" s="30"/>
      <c r="X147" s="30"/>
      <c r="Y147" s="30"/>
      <c r="Z147" s="30"/>
      <c r="AA147" s="30"/>
      <c r="AB147" s="30"/>
      <c r="AC147" s="30"/>
      <c r="AD147" s="30"/>
      <c r="AE147" s="30"/>
    </row>
    <row r="148" spans="1:65" s="2" customFormat="1" ht="10.35" customHeight="1">
      <c r="A148" s="30"/>
      <c r="B148" s="31"/>
      <c r="C148" s="30"/>
      <c r="D148" s="30"/>
      <c r="E148" s="30"/>
      <c r="F148" s="30"/>
      <c r="G148" s="30"/>
      <c r="H148" s="30"/>
      <c r="I148" s="94"/>
      <c r="J148" s="30"/>
      <c r="K148" s="30"/>
      <c r="L148" s="40"/>
      <c r="S148" s="30"/>
      <c r="T148" s="30"/>
      <c r="U148" s="30"/>
      <c r="V148" s="30"/>
      <c r="W148" s="30"/>
      <c r="X148" s="30"/>
      <c r="Y148" s="30"/>
      <c r="Z148" s="30"/>
      <c r="AA148" s="30"/>
      <c r="AB148" s="30"/>
      <c r="AC148" s="30"/>
      <c r="AD148" s="30"/>
      <c r="AE148" s="30"/>
    </row>
    <row r="149" spans="1:65" s="11" customFormat="1" ht="29.25" customHeight="1">
      <c r="A149" s="134"/>
      <c r="B149" s="135"/>
      <c r="C149" s="136" t="s">
        <v>129</v>
      </c>
      <c r="D149" s="137" t="s">
        <v>57</v>
      </c>
      <c r="E149" s="137" t="s">
        <v>53</v>
      </c>
      <c r="F149" s="137" t="s">
        <v>54</v>
      </c>
      <c r="G149" s="137" t="s">
        <v>130</v>
      </c>
      <c r="H149" s="137" t="s">
        <v>131</v>
      </c>
      <c r="I149" s="138" t="s">
        <v>132</v>
      </c>
      <c r="J149" s="137" t="s">
        <v>91</v>
      </c>
      <c r="K149" s="139" t="s">
        <v>133</v>
      </c>
      <c r="L149" s="140"/>
      <c r="M149" s="60" t="s">
        <v>1</v>
      </c>
      <c r="N149" s="61" t="s">
        <v>36</v>
      </c>
      <c r="O149" s="61" t="s">
        <v>134</v>
      </c>
      <c r="P149" s="61" t="s">
        <v>135</v>
      </c>
      <c r="Q149" s="61" t="s">
        <v>136</v>
      </c>
      <c r="R149" s="61" t="s">
        <v>137</v>
      </c>
      <c r="S149" s="61" t="s">
        <v>138</v>
      </c>
      <c r="T149" s="62" t="s">
        <v>139</v>
      </c>
      <c r="U149" s="134"/>
      <c r="V149" s="134"/>
      <c r="W149" s="134"/>
      <c r="X149" s="134"/>
      <c r="Y149" s="134"/>
      <c r="Z149" s="134"/>
      <c r="AA149" s="134"/>
      <c r="AB149" s="134"/>
      <c r="AC149" s="134"/>
      <c r="AD149" s="134"/>
      <c r="AE149" s="134"/>
    </row>
    <row r="150" spans="1:65" s="2" customFormat="1" ht="22.9" customHeight="1">
      <c r="A150" s="30"/>
      <c r="B150" s="31"/>
      <c r="C150" s="67" t="s">
        <v>140</v>
      </c>
      <c r="D150" s="30"/>
      <c r="E150" s="30"/>
      <c r="F150" s="30"/>
      <c r="G150" s="30"/>
      <c r="H150" s="30"/>
      <c r="I150" s="94"/>
      <c r="J150" s="141">
        <f>BK150</f>
        <v>0</v>
      </c>
      <c r="K150" s="30"/>
      <c r="L150" s="31"/>
      <c r="M150" s="63"/>
      <c r="N150" s="54"/>
      <c r="O150" s="64"/>
      <c r="P150" s="142">
        <f>P151+P168+P182+P192+P201+P222+P226+P236+P239+P251+P258+P267+P274+P276+P311+P327+P354+P363+P367+P370+P382+P386+P405+P408+P411+P415+P418+P422+P440+P442</f>
        <v>0</v>
      </c>
      <c r="Q150" s="64"/>
      <c r="R150" s="142">
        <f>R151+R168+R182+R192+R201+R222+R226+R236+R239+R251+R258+R267+R274+R276+R311+R327+R354+R363+R367+R370+R382+R386+R405+R408+R411+R415+R418+R422+R440+R442</f>
        <v>30.329407860000003</v>
      </c>
      <c r="S150" s="64"/>
      <c r="T150" s="143">
        <f>T151+T168+T182+T192+T201+T222+T226+T236+T239+T251+T258+T267+T274+T276+T311+T327+T354+T363+T367+T370+T382+T386+T405+T408+T411+T415+T418+T422+T440+T442</f>
        <v>3.6284460000000003</v>
      </c>
      <c r="U150" s="30"/>
      <c r="V150" s="30"/>
      <c r="W150" s="30"/>
      <c r="X150" s="30"/>
      <c r="Y150" s="30"/>
      <c r="Z150" s="30"/>
      <c r="AA150" s="30"/>
      <c r="AB150" s="30"/>
      <c r="AC150" s="30"/>
      <c r="AD150" s="30"/>
      <c r="AE150" s="30"/>
      <c r="AT150" s="15" t="s">
        <v>71</v>
      </c>
      <c r="AU150" s="15" t="s">
        <v>93</v>
      </c>
      <c r="BK150" s="144">
        <f>BK151+BK168+BK182+BK192+BK201+BK222+BK226+BK236+BK239+BK251+BK258+BK267+BK274+BK276+BK311+BK327+BK354+BK363+BK367+BK370+BK382+BK386+BK405+BK408+BK411+BK415+BK418+BK422+BK440+BK442</f>
        <v>0</v>
      </c>
    </row>
    <row r="151" spans="1:65" s="12" customFormat="1" ht="25.9" customHeight="1">
      <c r="B151" s="145"/>
      <c r="D151" s="146" t="s">
        <v>71</v>
      </c>
      <c r="E151" s="147" t="s">
        <v>80</v>
      </c>
      <c r="F151" s="147" t="s">
        <v>141</v>
      </c>
      <c r="I151" s="148"/>
      <c r="J151" s="149">
        <f>BK151</f>
        <v>0</v>
      </c>
      <c r="L151" s="145"/>
      <c r="M151" s="150"/>
      <c r="N151" s="151"/>
      <c r="O151" s="151"/>
      <c r="P151" s="152">
        <f>SUM(P152:P167)</f>
        <v>0</v>
      </c>
      <c r="Q151" s="151"/>
      <c r="R151" s="152">
        <f>SUM(R152:R167)</f>
        <v>0</v>
      </c>
      <c r="S151" s="151"/>
      <c r="T151" s="153">
        <f>SUM(T152:T167)</f>
        <v>0</v>
      </c>
      <c r="AR151" s="146" t="s">
        <v>80</v>
      </c>
      <c r="AT151" s="154" t="s">
        <v>71</v>
      </c>
      <c r="AU151" s="154" t="s">
        <v>72</v>
      </c>
      <c r="AY151" s="146" t="s">
        <v>142</v>
      </c>
      <c r="BK151" s="155">
        <f>SUM(BK152:BK167)</f>
        <v>0</v>
      </c>
    </row>
    <row r="152" spans="1:65" s="2" customFormat="1" ht="36" customHeight="1">
      <c r="A152" s="30"/>
      <c r="B152" s="156"/>
      <c r="C152" s="157" t="s">
        <v>80</v>
      </c>
      <c r="D152" s="157" t="s">
        <v>143</v>
      </c>
      <c r="E152" s="158" t="s">
        <v>144</v>
      </c>
      <c r="F152" s="159" t="s">
        <v>145</v>
      </c>
      <c r="G152" s="160" t="s">
        <v>146</v>
      </c>
      <c r="H152" s="161">
        <v>25</v>
      </c>
      <c r="I152" s="162"/>
      <c r="J152" s="163">
        <f>ROUND(I152*H152,2)</f>
        <v>0</v>
      </c>
      <c r="K152" s="159" t="s">
        <v>147</v>
      </c>
      <c r="L152" s="31"/>
      <c r="M152" s="164" t="s">
        <v>1</v>
      </c>
      <c r="N152" s="165" t="s">
        <v>37</v>
      </c>
      <c r="O152" s="56"/>
      <c r="P152" s="166">
        <f>O152*H152</f>
        <v>0</v>
      </c>
      <c r="Q152" s="166">
        <v>0</v>
      </c>
      <c r="R152" s="166">
        <f>Q152*H152</f>
        <v>0</v>
      </c>
      <c r="S152" s="166">
        <v>0</v>
      </c>
      <c r="T152" s="167">
        <f>S152*H152</f>
        <v>0</v>
      </c>
      <c r="U152" s="30"/>
      <c r="V152" s="30"/>
      <c r="W152" s="30"/>
      <c r="X152" s="30"/>
      <c r="Y152" s="30"/>
      <c r="Z152" s="30"/>
      <c r="AA152" s="30"/>
      <c r="AB152" s="30"/>
      <c r="AC152" s="30"/>
      <c r="AD152" s="30"/>
      <c r="AE152" s="30"/>
      <c r="AR152" s="168" t="s">
        <v>148</v>
      </c>
      <c r="AT152" s="168" t="s">
        <v>143</v>
      </c>
      <c r="AU152" s="168" t="s">
        <v>80</v>
      </c>
      <c r="AY152" s="15" t="s">
        <v>142</v>
      </c>
      <c r="BE152" s="169">
        <f>IF(N152="základní",J152,0)</f>
        <v>0</v>
      </c>
      <c r="BF152" s="169">
        <f>IF(N152="snížená",J152,0)</f>
        <v>0</v>
      </c>
      <c r="BG152" s="169">
        <f>IF(N152="zákl. přenesená",J152,0)</f>
        <v>0</v>
      </c>
      <c r="BH152" s="169">
        <f>IF(N152="sníž. přenesená",J152,0)</f>
        <v>0</v>
      </c>
      <c r="BI152" s="169">
        <f>IF(N152="nulová",J152,0)</f>
        <v>0</v>
      </c>
      <c r="BJ152" s="15" t="s">
        <v>80</v>
      </c>
      <c r="BK152" s="169">
        <f>ROUND(I152*H152,2)</f>
        <v>0</v>
      </c>
      <c r="BL152" s="15" t="s">
        <v>148</v>
      </c>
      <c r="BM152" s="168" t="s">
        <v>82</v>
      </c>
    </row>
    <row r="153" spans="1:65" s="2" customFormat="1" ht="24" customHeight="1">
      <c r="A153" s="30"/>
      <c r="B153" s="156"/>
      <c r="C153" s="157" t="s">
        <v>82</v>
      </c>
      <c r="D153" s="157" t="s">
        <v>143</v>
      </c>
      <c r="E153" s="158" t="s">
        <v>149</v>
      </c>
      <c r="F153" s="159" t="s">
        <v>150</v>
      </c>
      <c r="G153" s="160" t="s">
        <v>151</v>
      </c>
      <c r="H153" s="161">
        <v>2.0449999999999999</v>
      </c>
      <c r="I153" s="162"/>
      <c r="J153" s="163">
        <f>ROUND(I153*H153,2)</f>
        <v>0</v>
      </c>
      <c r="K153" s="159" t="s">
        <v>147</v>
      </c>
      <c r="L153" s="31"/>
      <c r="M153" s="164" t="s">
        <v>1</v>
      </c>
      <c r="N153" s="165" t="s">
        <v>37</v>
      </c>
      <c r="O153" s="56"/>
      <c r="P153" s="166">
        <f>O153*H153</f>
        <v>0</v>
      </c>
      <c r="Q153" s="166">
        <v>0</v>
      </c>
      <c r="R153" s="166">
        <f>Q153*H153</f>
        <v>0</v>
      </c>
      <c r="S153" s="166">
        <v>0</v>
      </c>
      <c r="T153" s="167">
        <f>S153*H153</f>
        <v>0</v>
      </c>
      <c r="U153" s="30"/>
      <c r="V153" s="30"/>
      <c r="W153" s="30"/>
      <c r="X153" s="30"/>
      <c r="Y153" s="30"/>
      <c r="Z153" s="30"/>
      <c r="AA153" s="30"/>
      <c r="AB153" s="30"/>
      <c r="AC153" s="30"/>
      <c r="AD153" s="30"/>
      <c r="AE153" s="30"/>
      <c r="AR153" s="168" t="s">
        <v>148</v>
      </c>
      <c r="AT153" s="168" t="s">
        <v>143</v>
      </c>
      <c r="AU153" s="168" t="s">
        <v>80</v>
      </c>
      <c r="AY153" s="15" t="s">
        <v>142</v>
      </c>
      <c r="BE153" s="169">
        <f>IF(N153="základní",J153,0)</f>
        <v>0</v>
      </c>
      <c r="BF153" s="169">
        <f>IF(N153="snížená",J153,0)</f>
        <v>0</v>
      </c>
      <c r="BG153" s="169">
        <f>IF(N153="zákl. přenesená",J153,0)</f>
        <v>0</v>
      </c>
      <c r="BH153" s="169">
        <f>IF(N153="sníž. přenesená",J153,0)</f>
        <v>0</v>
      </c>
      <c r="BI153" s="169">
        <f>IF(N153="nulová",J153,0)</f>
        <v>0</v>
      </c>
      <c r="BJ153" s="15" t="s">
        <v>80</v>
      </c>
      <c r="BK153" s="169">
        <f>ROUND(I153*H153,2)</f>
        <v>0</v>
      </c>
      <c r="BL153" s="15" t="s">
        <v>148</v>
      </c>
      <c r="BM153" s="168" t="s">
        <v>152</v>
      </c>
    </row>
    <row r="154" spans="1:65" s="13" customFormat="1" ht="11.25">
      <c r="B154" s="170"/>
      <c r="D154" s="171" t="s">
        <v>153</v>
      </c>
      <c r="E154" s="172" t="s">
        <v>1</v>
      </c>
      <c r="F154" s="173" t="s">
        <v>154</v>
      </c>
      <c r="H154" s="174">
        <v>2.0449999999999999</v>
      </c>
      <c r="I154" s="175"/>
      <c r="L154" s="170"/>
      <c r="M154" s="176"/>
      <c r="N154" s="177"/>
      <c r="O154" s="177"/>
      <c r="P154" s="177"/>
      <c r="Q154" s="177"/>
      <c r="R154" s="177"/>
      <c r="S154" s="177"/>
      <c r="T154" s="178"/>
      <c r="AT154" s="172" t="s">
        <v>153</v>
      </c>
      <c r="AU154" s="172" t="s">
        <v>80</v>
      </c>
      <c r="AV154" s="13" t="s">
        <v>82</v>
      </c>
      <c r="AW154" s="13" t="s">
        <v>29</v>
      </c>
      <c r="AX154" s="13" t="s">
        <v>80</v>
      </c>
      <c r="AY154" s="172" t="s">
        <v>142</v>
      </c>
    </row>
    <row r="155" spans="1:65" s="2" customFormat="1" ht="16.5" customHeight="1">
      <c r="A155" s="30"/>
      <c r="B155" s="156"/>
      <c r="C155" s="157" t="s">
        <v>155</v>
      </c>
      <c r="D155" s="157" t="s">
        <v>143</v>
      </c>
      <c r="E155" s="158" t="s">
        <v>156</v>
      </c>
      <c r="F155" s="159" t="s">
        <v>157</v>
      </c>
      <c r="G155" s="160" t="s">
        <v>151</v>
      </c>
      <c r="H155" s="161">
        <v>4.6130000000000004</v>
      </c>
      <c r="I155" s="162"/>
      <c r="J155" s="163">
        <f t="shared" ref="J155:J163" si="0">ROUND(I155*H155,2)</f>
        <v>0</v>
      </c>
      <c r="K155" s="159" t="s">
        <v>1</v>
      </c>
      <c r="L155" s="31"/>
      <c r="M155" s="164" t="s">
        <v>1</v>
      </c>
      <c r="N155" s="165" t="s">
        <v>37</v>
      </c>
      <c r="O155" s="56"/>
      <c r="P155" s="166">
        <f t="shared" ref="P155:P163" si="1">O155*H155</f>
        <v>0</v>
      </c>
      <c r="Q155" s="166">
        <v>0</v>
      </c>
      <c r="R155" s="166">
        <f t="shared" ref="R155:R163" si="2">Q155*H155</f>
        <v>0</v>
      </c>
      <c r="S155" s="166">
        <v>0</v>
      </c>
      <c r="T155" s="167">
        <f t="shared" ref="T155:T163" si="3">S155*H155</f>
        <v>0</v>
      </c>
      <c r="U155" s="30"/>
      <c r="V155" s="30"/>
      <c r="W155" s="30"/>
      <c r="X155" s="30"/>
      <c r="Y155" s="30"/>
      <c r="Z155" s="30"/>
      <c r="AA155" s="30"/>
      <c r="AB155" s="30"/>
      <c r="AC155" s="30"/>
      <c r="AD155" s="30"/>
      <c r="AE155" s="30"/>
      <c r="AR155" s="168" t="s">
        <v>148</v>
      </c>
      <c r="AT155" s="168" t="s">
        <v>143</v>
      </c>
      <c r="AU155" s="168" t="s">
        <v>80</v>
      </c>
      <c r="AY155" s="15" t="s">
        <v>142</v>
      </c>
      <c r="BE155" s="169">
        <f t="shared" ref="BE155:BE163" si="4">IF(N155="základní",J155,0)</f>
        <v>0</v>
      </c>
      <c r="BF155" s="169">
        <f t="shared" ref="BF155:BF163" si="5">IF(N155="snížená",J155,0)</f>
        <v>0</v>
      </c>
      <c r="BG155" s="169">
        <f t="shared" ref="BG155:BG163" si="6">IF(N155="zákl. přenesená",J155,0)</f>
        <v>0</v>
      </c>
      <c r="BH155" s="169">
        <f t="shared" ref="BH155:BH163" si="7">IF(N155="sníž. přenesená",J155,0)</f>
        <v>0</v>
      </c>
      <c r="BI155" s="169">
        <f t="shared" ref="BI155:BI163" si="8">IF(N155="nulová",J155,0)</f>
        <v>0</v>
      </c>
      <c r="BJ155" s="15" t="s">
        <v>80</v>
      </c>
      <c r="BK155" s="169">
        <f t="shared" ref="BK155:BK163" si="9">ROUND(I155*H155,2)</f>
        <v>0</v>
      </c>
      <c r="BL155" s="15" t="s">
        <v>148</v>
      </c>
      <c r="BM155" s="168" t="s">
        <v>148</v>
      </c>
    </row>
    <row r="156" spans="1:65" s="2" customFormat="1" ht="24" customHeight="1">
      <c r="A156" s="30"/>
      <c r="B156" s="156"/>
      <c r="C156" s="157" t="s">
        <v>148</v>
      </c>
      <c r="D156" s="157" t="s">
        <v>143</v>
      </c>
      <c r="E156" s="158" t="s">
        <v>158</v>
      </c>
      <c r="F156" s="159" t="s">
        <v>159</v>
      </c>
      <c r="G156" s="160" t="s">
        <v>151</v>
      </c>
      <c r="H156" s="161">
        <v>2.0449999999999999</v>
      </c>
      <c r="I156" s="162"/>
      <c r="J156" s="163">
        <f t="shared" si="0"/>
        <v>0</v>
      </c>
      <c r="K156" s="159" t="s">
        <v>147</v>
      </c>
      <c r="L156" s="31"/>
      <c r="M156" s="164" t="s">
        <v>1</v>
      </c>
      <c r="N156" s="165" t="s">
        <v>37</v>
      </c>
      <c r="O156" s="56"/>
      <c r="P156" s="166">
        <f t="shared" si="1"/>
        <v>0</v>
      </c>
      <c r="Q156" s="166">
        <v>0</v>
      </c>
      <c r="R156" s="166">
        <f t="shared" si="2"/>
        <v>0</v>
      </c>
      <c r="S156" s="166">
        <v>0</v>
      </c>
      <c r="T156" s="167">
        <f t="shared" si="3"/>
        <v>0</v>
      </c>
      <c r="U156" s="30"/>
      <c r="V156" s="30"/>
      <c r="W156" s="30"/>
      <c r="X156" s="30"/>
      <c r="Y156" s="30"/>
      <c r="Z156" s="30"/>
      <c r="AA156" s="30"/>
      <c r="AB156" s="30"/>
      <c r="AC156" s="30"/>
      <c r="AD156" s="30"/>
      <c r="AE156" s="30"/>
      <c r="AR156" s="168" t="s">
        <v>148</v>
      </c>
      <c r="AT156" s="168" t="s">
        <v>143</v>
      </c>
      <c r="AU156" s="168" t="s">
        <v>80</v>
      </c>
      <c r="AY156" s="15" t="s">
        <v>142</v>
      </c>
      <c r="BE156" s="169">
        <f t="shared" si="4"/>
        <v>0</v>
      </c>
      <c r="BF156" s="169">
        <f t="shared" si="5"/>
        <v>0</v>
      </c>
      <c r="BG156" s="169">
        <f t="shared" si="6"/>
        <v>0</v>
      </c>
      <c r="BH156" s="169">
        <f t="shared" si="7"/>
        <v>0</v>
      </c>
      <c r="BI156" s="169">
        <f t="shared" si="8"/>
        <v>0</v>
      </c>
      <c r="BJ156" s="15" t="s">
        <v>80</v>
      </c>
      <c r="BK156" s="169">
        <f t="shared" si="9"/>
        <v>0</v>
      </c>
      <c r="BL156" s="15" t="s">
        <v>148</v>
      </c>
      <c r="BM156" s="168" t="s">
        <v>160</v>
      </c>
    </row>
    <row r="157" spans="1:65" s="2" customFormat="1" ht="24" customHeight="1">
      <c r="A157" s="30"/>
      <c r="B157" s="156"/>
      <c r="C157" s="157" t="s">
        <v>161</v>
      </c>
      <c r="D157" s="157" t="s">
        <v>143</v>
      </c>
      <c r="E157" s="158" t="s">
        <v>162</v>
      </c>
      <c r="F157" s="159" t="s">
        <v>163</v>
      </c>
      <c r="G157" s="160" t="s">
        <v>151</v>
      </c>
      <c r="H157" s="161">
        <v>2.3069999999999999</v>
      </c>
      <c r="I157" s="162"/>
      <c r="J157" s="163">
        <f t="shared" si="0"/>
        <v>0</v>
      </c>
      <c r="K157" s="159" t="s">
        <v>147</v>
      </c>
      <c r="L157" s="31"/>
      <c r="M157" s="164" t="s">
        <v>1</v>
      </c>
      <c r="N157" s="165" t="s">
        <v>37</v>
      </c>
      <c r="O157" s="56"/>
      <c r="P157" s="166">
        <f t="shared" si="1"/>
        <v>0</v>
      </c>
      <c r="Q157" s="166">
        <v>0</v>
      </c>
      <c r="R157" s="166">
        <f t="shared" si="2"/>
        <v>0</v>
      </c>
      <c r="S157" s="166">
        <v>0</v>
      </c>
      <c r="T157" s="167">
        <f t="shared" si="3"/>
        <v>0</v>
      </c>
      <c r="U157" s="30"/>
      <c r="V157" s="30"/>
      <c r="W157" s="30"/>
      <c r="X157" s="30"/>
      <c r="Y157" s="30"/>
      <c r="Z157" s="30"/>
      <c r="AA157" s="30"/>
      <c r="AB157" s="30"/>
      <c r="AC157" s="30"/>
      <c r="AD157" s="30"/>
      <c r="AE157" s="30"/>
      <c r="AR157" s="168" t="s">
        <v>148</v>
      </c>
      <c r="AT157" s="168" t="s">
        <v>143</v>
      </c>
      <c r="AU157" s="168" t="s">
        <v>80</v>
      </c>
      <c r="AY157" s="15" t="s">
        <v>142</v>
      </c>
      <c r="BE157" s="169">
        <f t="shared" si="4"/>
        <v>0</v>
      </c>
      <c r="BF157" s="169">
        <f t="shared" si="5"/>
        <v>0</v>
      </c>
      <c r="BG157" s="169">
        <f t="shared" si="6"/>
        <v>0</v>
      </c>
      <c r="BH157" s="169">
        <f t="shared" si="7"/>
        <v>0</v>
      </c>
      <c r="BI157" s="169">
        <f t="shared" si="8"/>
        <v>0</v>
      </c>
      <c r="BJ157" s="15" t="s">
        <v>80</v>
      </c>
      <c r="BK157" s="169">
        <f t="shared" si="9"/>
        <v>0</v>
      </c>
      <c r="BL157" s="15" t="s">
        <v>148</v>
      </c>
      <c r="BM157" s="168" t="s">
        <v>164</v>
      </c>
    </row>
    <row r="158" spans="1:65" s="2" customFormat="1" ht="16.5" customHeight="1">
      <c r="A158" s="30"/>
      <c r="B158" s="156"/>
      <c r="C158" s="157" t="s">
        <v>164</v>
      </c>
      <c r="D158" s="157" t="s">
        <v>143</v>
      </c>
      <c r="E158" s="158" t="s">
        <v>165</v>
      </c>
      <c r="F158" s="159" t="s">
        <v>166</v>
      </c>
      <c r="G158" s="160" t="s">
        <v>151</v>
      </c>
      <c r="H158" s="161">
        <v>2.3069999999999999</v>
      </c>
      <c r="I158" s="162"/>
      <c r="J158" s="163">
        <f t="shared" si="0"/>
        <v>0</v>
      </c>
      <c r="K158" s="159" t="s">
        <v>147</v>
      </c>
      <c r="L158" s="31"/>
      <c r="M158" s="164" t="s">
        <v>1</v>
      </c>
      <c r="N158" s="165" t="s">
        <v>37</v>
      </c>
      <c r="O158" s="56"/>
      <c r="P158" s="166">
        <f t="shared" si="1"/>
        <v>0</v>
      </c>
      <c r="Q158" s="166">
        <v>0</v>
      </c>
      <c r="R158" s="166">
        <f t="shared" si="2"/>
        <v>0</v>
      </c>
      <c r="S158" s="166">
        <v>0</v>
      </c>
      <c r="T158" s="167">
        <f t="shared" si="3"/>
        <v>0</v>
      </c>
      <c r="U158" s="30"/>
      <c r="V158" s="30"/>
      <c r="W158" s="30"/>
      <c r="X158" s="30"/>
      <c r="Y158" s="30"/>
      <c r="Z158" s="30"/>
      <c r="AA158" s="30"/>
      <c r="AB158" s="30"/>
      <c r="AC158" s="30"/>
      <c r="AD158" s="30"/>
      <c r="AE158" s="30"/>
      <c r="AR158" s="168" t="s">
        <v>148</v>
      </c>
      <c r="AT158" s="168" t="s">
        <v>143</v>
      </c>
      <c r="AU158" s="168" t="s">
        <v>80</v>
      </c>
      <c r="AY158" s="15" t="s">
        <v>142</v>
      </c>
      <c r="BE158" s="169">
        <f t="shared" si="4"/>
        <v>0</v>
      </c>
      <c r="BF158" s="169">
        <f t="shared" si="5"/>
        <v>0</v>
      </c>
      <c r="BG158" s="169">
        <f t="shared" si="6"/>
        <v>0</v>
      </c>
      <c r="BH158" s="169">
        <f t="shared" si="7"/>
        <v>0</v>
      </c>
      <c r="BI158" s="169">
        <f t="shared" si="8"/>
        <v>0</v>
      </c>
      <c r="BJ158" s="15" t="s">
        <v>80</v>
      </c>
      <c r="BK158" s="169">
        <f t="shared" si="9"/>
        <v>0</v>
      </c>
      <c r="BL158" s="15" t="s">
        <v>148</v>
      </c>
      <c r="BM158" s="168" t="s">
        <v>167</v>
      </c>
    </row>
    <row r="159" spans="1:65" s="2" customFormat="1" ht="16.5" customHeight="1">
      <c r="A159" s="30"/>
      <c r="B159" s="156"/>
      <c r="C159" s="157" t="s">
        <v>168</v>
      </c>
      <c r="D159" s="157" t="s">
        <v>143</v>
      </c>
      <c r="E159" s="158" t="s">
        <v>169</v>
      </c>
      <c r="F159" s="159" t="s">
        <v>170</v>
      </c>
      <c r="G159" s="160" t="s">
        <v>151</v>
      </c>
      <c r="H159" s="161">
        <v>2.0449999999999999</v>
      </c>
      <c r="I159" s="162"/>
      <c r="J159" s="163">
        <f t="shared" si="0"/>
        <v>0</v>
      </c>
      <c r="K159" s="159" t="s">
        <v>147</v>
      </c>
      <c r="L159" s="31"/>
      <c r="M159" s="164" t="s">
        <v>1</v>
      </c>
      <c r="N159" s="165" t="s">
        <v>37</v>
      </c>
      <c r="O159" s="56"/>
      <c r="P159" s="166">
        <f t="shared" si="1"/>
        <v>0</v>
      </c>
      <c r="Q159" s="166">
        <v>0</v>
      </c>
      <c r="R159" s="166">
        <f t="shared" si="2"/>
        <v>0</v>
      </c>
      <c r="S159" s="166">
        <v>0</v>
      </c>
      <c r="T159" s="167">
        <f t="shared" si="3"/>
        <v>0</v>
      </c>
      <c r="U159" s="30"/>
      <c r="V159" s="30"/>
      <c r="W159" s="30"/>
      <c r="X159" s="30"/>
      <c r="Y159" s="30"/>
      <c r="Z159" s="30"/>
      <c r="AA159" s="30"/>
      <c r="AB159" s="30"/>
      <c r="AC159" s="30"/>
      <c r="AD159" s="30"/>
      <c r="AE159" s="30"/>
      <c r="AR159" s="168" t="s">
        <v>148</v>
      </c>
      <c r="AT159" s="168" t="s">
        <v>143</v>
      </c>
      <c r="AU159" s="168" t="s">
        <v>80</v>
      </c>
      <c r="AY159" s="15" t="s">
        <v>142</v>
      </c>
      <c r="BE159" s="169">
        <f t="shared" si="4"/>
        <v>0</v>
      </c>
      <c r="BF159" s="169">
        <f t="shared" si="5"/>
        <v>0</v>
      </c>
      <c r="BG159" s="169">
        <f t="shared" si="6"/>
        <v>0</v>
      </c>
      <c r="BH159" s="169">
        <f t="shared" si="7"/>
        <v>0</v>
      </c>
      <c r="BI159" s="169">
        <f t="shared" si="8"/>
        <v>0</v>
      </c>
      <c r="BJ159" s="15" t="s">
        <v>80</v>
      </c>
      <c r="BK159" s="169">
        <f t="shared" si="9"/>
        <v>0</v>
      </c>
      <c r="BL159" s="15" t="s">
        <v>148</v>
      </c>
      <c r="BM159" s="168" t="s">
        <v>171</v>
      </c>
    </row>
    <row r="160" spans="1:65" s="2" customFormat="1" ht="24" customHeight="1">
      <c r="A160" s="30"/>
      <c r="B160" s="156"/>
      <c r="C160" s="157" t="s">
        <v>167</v>
      </c>
      <c r="D160" s="157" t="s">
        <v>143</v>
      </c>
      <c r="E160" s="158" t="s">
        <v>172</v>
      </c>
      <c r="F160" s="159" t="s">
        <v>173</v>
      </c>
      <c r="G160" s="160" t="s">
        <v>151</v>
      </c>
      <c r="H160" s="161">
        <v>2.3069999999999999</v>
      </c>
      <c r="I160" s="162"/>
      <c r="J160" s="163">
        <f t="shared" si="0"/>
        <v>0</v>
      </c>
      <c r="K160" s="159" t="s">
        <v>147</v>
      </c>
      <c r="L160" s="31"/>
      <c r="M160" s="164" t="s">
        <v>1</v>
      </c>
      <c r="N160" s="165" t="s">
        <v>37</v>
      </c>
      <c r="O160" s="56"/>
      <c r="P160" s="166">
        <f t="shared" si="1"/>
        <v>0</v>
      </c>
      <c r="Q160" s="166">
        <v>0</v>
      </c>
      <c r="R160" s="166">
        <f t="shared" si="2"/>
        <v>0</v>
      </c>
      <c r="S160" s="166">
        <v>0</v>
      </c>
      <c r="T160" s="167">
        <f t="shared" si="3"/>
        <v>0</v>
      </c>
      <c r="U160" s="30"/>
      <c r="V160" s="30"/>
      <c r="W160" s="30"/>
      <c r="X160" s="30"/>
      <c r="Y160" s="30"/>
      <c r="Z160" s="30"/>
      <c r="AA160" s="30"/>
      <c r="AB160" s="30"/>
      <c r="AC160" s="30"/>
      <c r="AD160" s="30"/>
      <c r="AE160" s="30"/>
      <c r="AR160" s="168" t="s">
        <v>148</v>
      </c>
      <c r="AT160" s="168" t="s">
        <v>143</v>
      </c>
      <c r="AU160" s="168" t="s">
        <v>80</v>
      </c>
      <c r="AY160" s="15" t="s">
        <v>142</v>
      </c>
      <c r="BE160" s="169">
        <f t="shared" si="4"/>
        <v>0</v>
      </c>
      <c r="BF160" s="169">
        <f t="shared" si="5"/>
        <v>0</v>
      </c>
      <c r="BG160" s="169">
        <f t="shared" si="6"/>
        <v>0</v>
      </c>
      <c r="BH160" s="169">
        <f t="shared" si="7"/>
        <v>0</v>
      </c>
      <c r="BI160" s="169">
        <f t="shared" si="8"/>
        <v>0</v>
      </c>
      <c r="BJ160" s="15" t="s">
        <v>80</v>
      </c>
      <c r="BK160" s="169">
        <f t="shared" si="9"/>
        <v>0</v>
      </c>
      <c r="BL160" s="15" t="s">
        <v>148</v>
      </c>
      <c r="BM160" s="168" t="s">
        <v>174</v>
      </c>
    </row>
    <row r="161" spans="1:65" s="2" customFormat="1" ht="16.5" customHeight="1">
      <c r="A161" s="30"/>
      <c r="B161" s="156"/>
      <c r="C161" s="157" t="s">
        <v>175</v>
      </c>
      <c r="D161" s="157" t="s">
        <v>143</v>
      </c>
      <c r="E161" s="158" t="s">
        <v>176</v>
      </c>
      <c r="F161" s="159" t="s">
        <v>177</v>
      </c>
      <c r="G161" s="160" t="s">
        <v>151</v>
      </c>
      <c r="H161" s="161">
        <v>2.0449999999999999</v>
      </c>
      <c r="I161" s="162"/>
      <c r="J161" s="163">
        <f t="shared" si="0"/>
        <v>0</v>
      </c>
      <c r="K161" s="159" t="s">
        <v>147</v>
      </c>
      <c r="L161" s="31"/>
      <c r="M161" s="164" t="s">
        <v>1</v>
      </c>
      <c r="N161" s="165" t="s">
        <v>37</v>
      </c>
      <c r="O161" s="56"/>
      <c r="P161" s="166">
        <f t="shared" si="1"/>
        <v>0</v>
      </c>
      <c r="Q161" s="166">
        <v>0</v>
      </c>
      <c r="R161" s="166">
        <f t="shared" si="2"/>
        <v>0</v>
      </c>
      <c r="S161" s="166">
        <v>0</v>
      </c>
      <c r="T161" s="167">
        <f t="shared" si="3"/>
        <v>0</v>
      </c>
      <c r="U161" s="30"/>
      <c r="V161" s="30"/>
      <c r="W161" s="30"/>
      <c r="X161" s="30"/>
      <c r="Y161" s="30"/>
      <c r="Z161" s="30"/>
      <c r="AA161" s="30"/>
      <c r="AB161" s="30"/>
      <c r="AC161" s="30"/>
      <c r="AD161" s="30"/>
      <c r="AE161" s="30"/>
      <c r="AR161" s="168" t="s">
        <v>148</v>
      </c>
      <c r="AT161" s="168" t="s">
        <v>143</v>
      </c>
      <c r="AU161" s="168" t="s">
        <v>80</v>
      </c>
      <c r="AY161" s="15" t="s">
        <v>142</v>
      </c>
      <c r="BE161" s="169">
        <f t="shared" si="4"/>
        <v>0</v>
      </c>
      <c r="BF161" s="169">
        <f t="shared" si="5"/>
        <v>0</v>
      </c>
      <c r="BG161" s="169">
        <f t="shared" si="6"/>
        <v>0</v>
      </c>
      <c r="BH161" s="169">
        <f t="shared" si="7"/>
        <v>0</v>
      </c>
      <c r="BI161" s="169">
        <f t="shared" si="8"/>
        <v>0</v>
      </c>
      <c r="BJ161" s="15" t="s">
        <v>80</v>
      </c>
      <c r="BK161" s="169">
        <f t="shared" si="9"/>
        <v>0</v>
      </c>
      <c r="BL161" s="15" t="s">
        <v>148</v>
      </c>
      <c r="BM161" s="168" t="s">
        <v>178</v>
      </c>
    </row>
    <row r="162" spans="1:65" s="2" customFormat="1" ht="24" customHeight="1">
      <c r="A162" s="30"/>
      <c r="B162" s="156"/>
      <c r="C162" s="157" t="s">
        <v>174</v>
      </c>
      <c r="D162" s="157" t="s">
        <v>143</v>
      </c>
      <c r="E162" s="158" t="s">
        <v>179</v>
      </c>
      <c r="F162" s="159" t="s">
        <v>180</v>
      </c>
      <c r="G162" s="160" t="s">
        <v>151</v>
      </c>
      <c r="H162" s="161">
        <v>2.3069999999999999</v>
      </c>
      <c r="I162" s="162"/>
      <c r="J162" s="163">
        <f t="shared" si="0"/>
        <v>0</v>
      </c>
      <c r="K162" s="159" t="s">
        <v>147</v>
      </c>
      <c r="L162" s="31"/>
      <c r="M162" s="164" t="s">
        <v>1</v>
      </c>
      <c r="N162" s="165" t="s">
        <v>37</v>
      </c>
      <c r="O162" s="56"/>
      <c r="P162" s="166">
        <f t="shared" si="1"/>
        <v>0</v>
      </c>
      <c r="Q162" s="166">
        <v>0</v>
      </c>
      <c r="R162" s="166">
        <f t="shared" si="2"/>
        <v>0</v>
      </c>
      <c r="S162" s="166">
        <v>0</v>
      </c>
      <c r="T162" s="167">
        <f t="shared" si="3"/>
        <v>0</v>
      </c>
      <c r="U162" s="30"/>
      <c r="V162" s="30"/>
      <c r="W162" s="30"/>
      <c r="X162" s="30"/>
      <c r="Y162" s="30"/>
      <c r="Z162" s="30"/>
      <c r="AA162" s="30"/>
      <c r="AB162" s="30"/>
      <c r="AC162" s="30"/>
      <c r="AD162" s="30"/>
      <c r="AE162" s="30"/>
      <c r="AR162" s="168" t="s">
        <v>148</v>
      </c>
      <c r="AT162" s="168" t="s">
        <v>143</v>
      </c>
      <c r="AU162" s="168" t="s">
        <v>80</v>
      </c>
      <c r="AY162" s="15" t="s">
        <v>142</v>
      </c>
      <c r="BE162" s="169">
        <f t="shared" si="4"/>
        <v>0</v>
      </c>
      <c r="BF162" s="169">
        <f t="shared" si="5"/>
        <v>0</v>
      </c>
      <c r="BG162" s="169">
        <f t="shared" si="6"/>
        <v>0</v>
      </c>
      <c r="BH162" s="169">
        <f t="shared" si="7"/>
        <v>0</v>
      </c>
      <c r="BI162" s="169">
        <f t="shared" si="8"/>
        <v>0</v>
      </c>
      <c r="BJ162" s="15" t="s">
        <v>80</v>
      </c>
      <c r="BK162" s="169">
        <f t="shared" si="9"/>
        <v>0</v>
      </c>
      <c r="BL162" s="15" t="s">
        <v>148</v>
      </c>
      <c r="BM162" s="168" t="s">
        <v>181</v>
      </c>
    </row>
    <row r="163" spans="1:65" s="2" customFormat="1" ht="24" customHeight="1">
      <c r="A163" s="30"/>
      <c r="B163" s="156"/>
      <c r="C163" s="157" t="s">
        <v>182</v>
      </c>
      <c r="D163" s="157" t="s">
        <v>143</v>
      </c>
      <c r="E163" s="158" t="s">
        <v>183</v>
      </c>
      <c r="F163" s="159" t="s">
        <v>184</v>
      </c>
      <c r="G163" s="160" t="s">
        <v>185</v>
      </c>
      <c r="H163" s="161">
        <v>3.681</v>
      </c>
      <c r="I163" s="162"/>
      <c r="J163" s="163">
        <f t="shared" si="0"/>
        <v>0</v>
      </c>
      <c r="K163" s="159" t="s">
        <v>147</v>
      </c>
      <c r="L163" s="31"/>
      <c r="M163" s="164" t="s">
        <v>1</v>
      </c>
      <c r="N163" s="165" t="s">
        <v>37</v>
      </c>
      <c r="O163" s="56"/>
      <c r="P163" s="166">
        <f t="shared" si="1"/>
        <v>0</v>
      </c>
      <c r="Q163" s="166">
        <v>0</v>
      </c>
      <c r="R163" s="166">
        <f t="shared" si="2"/>
        <v>0</v>
      </c>
      <c r="S163" s="166">
        <v>0</v>
      </c>
      <c r="T163" s="167">
        <f t="shared" si="3"/>
        <v>0</v>
      </c>
      <c r="U163" s="30"/>
      <c r="V163" s="30"/>
      <c r="W163" s="30"/>
      <c r="X163" s="30"/>
      <c r="Y163" s="30"/>
      <c r="Z163" s="30"/>
      <c r="AA163" s="30"/>
      <c r="AB163" s="30"/>
      <c r="AC163" s="30"/>
      <c r="AD163" s="30"/>
      <c r="AE163" s="30"/>
      <c r="AR163" s="168" t="s">
        <v>148</v>
      </c>
      <c r="AT163" s="168" t="s">
        <v>143</v>
      </c>
      <c r="AU163" s="168" t="s">
        <v>80</v>
      </c>
      <c r="AY163" s="15" t="s">
        <v>142</v>
      </c>
      <c r="BE163" s="169">
        <f t="shared" si="4"/>
        <v>0</v>
      </c>
      <c r="BF163" s="169">
        <f t="shared" si="5"/>
        <v>0</v>
      </c>
      <c r="BG163" s="169">
        <f t="shared" si="6"/>
        <v>0</v>
      </c>
      <c r="BH163" s="169">
        <f t="shared" si="7"/>
        <v>0</v>
      </c>
      <c r="BI163" s="169">
        <f t="shared" si="8"/>
        <v>0</v>
      </c>
      <c r="BJ163" s="15" t="s">
        <v>80</v>
      </c>
      <c r="BK163" s="169">
        <f t="shared" si="9"/>
        <v>0</v>
      </c>
      <c r="BL163" s="15" t="s">
        <v>148</v>
      </c>
      <c r="BM163" s="168" t="s">
        <v>186</v>
      </c>
    </row>
    <row r="164" spans="1:65" s="13" customFormat="1" ht="11.25">
      <c r="B164" s="170"/>
      <c r="D164" s="171" t="s">
        <v>153</v>
      </c>
      <c r="E164" s="172" t="s">
        <v>1</v>
      </c>
      <c r="F164" s="173" t="s">
        <v>187</v>
      </c>
      <c r="H164" s="174">
        <v>3.681</v>
      </c>
      <c r="I164" s="175"/>
      <c r="L164" s="170"/>
      <c r="M164" s="176"/>
      <c r="N164" s="177"/>
      <c r="O164" s="177"/>
      <c r="P164" s="177"/>
      <c r="Q164" s="177"/>
      <c r="R164" s="177"/>
      <c r="S164" s="177"/>
      <c r="T164" s="178"/>
      <c r="AT164" s="172" t="s">
        <v>153</v>
      </c>
      <c r="AU164" s="172" t="s">
        <v>80</v>
      </c>
      <c r="AV164" s="13" t="s">
        <v>82</v>
      </c>
      <c r="AW164" s="13" t="s">
        <v>29</v>
      </c>
      <c r="AX164" s="13" t="s">
        <v>80</v>
      </c>
      <c r="AY164" s="172" t="s">
        <v>142</v>
      </c>
    </row>
    <row r="165" spans="1:65" s="2" customFormat="1" ht="36" customHeight="1">
      <c r="A165" s="30"/>
      <c r="B165" s="156"/>
      <c r="C165" s="157" t="s">
        <v>181</v>
      </c>
      <c r="D165" s="157" t="s">
        <v>143</v>
      </c>
      <c r="E165" s="158" t="s">
        <v>188</v>
      </c>
      <c r="F165" s="159" t="s">
        <v>189</v>
      </c>
      <c r="G165" s="160" t="s">
        <v>151</v>
      </c>
      <c r="H165" s="161">
        <v>2.3069999999999999</v>
      </c>
      <c r="I165" s="162"/>
      <c r="J165" s="163">
        <f>ROUND(I165*H165,2)</f>
        <v>0</v>
      </c>
      <c r="K165" s="159" t="s">
        <v>147</v>
      </c>
      <c r="L165" s="31"/>
      <c r="M165" s="164" t="s">
        <v>1</v>
      </c>
      <c r="N165" s="165" t="s">
        <v>37</v>
      </c>
      <c r="O165" s="56"/>
      <c r="P165" s="166">
        <f>O165*H165</f>
        <v>0</v>
      </c>
      <c r="Q165" s="166">
        <v>0</v>
      </c>
      <c r="R165" s="166">
        <f>Q165*H165</f>
        <v>0</v>
      </c>
      <c r="S165" s="166">
        <v>0</v>
      </c>
      <c r="T165" s="167">
        <f>S165*H165</f>
        <v>0</v>
      </c>
      <c r="U165" s="30"/>
      <c r="V165" s="30"/>
      <c r="W165" s="30"/>
      <c r="X165" s="30"/>
      <c r="Y165" s="30"/>
      <c r="Z165" s="30"/>
      <c r="AA165" s="30"/>
      <c r="AB165" s="30"/>
      <c r="AC165" s="30"/>
      <c r="AD165" s="30"/>
      <c r="AE165" s="30"/>
      <c r="AR165" s="168" t="s">
        <v>148</v>
      </c>
      <c r="AT165" s="168" t="s">
        <v>143</v>
      </c>
      <c r="AU165" s="168" t="s">
        <v>80</v>
      </c>
      <c r="AY165" s="15" t="s">
        <v>142</v>
      </c>
      <c r="BE165" s="169">
        <f>IF(N165="základní",J165,0)</f>
        <v>0</v>
      </c>
      <c r="BF165" s="169">
        <f>IF(N165="snížená",J165,0)</f>
        <v>0</v>
      </c>
      <c r="BG165" s="169">
        <f>IF(N165="zákl. přenesená",J165,0)</f>
        <v>0</v>
      </c>
      <c r="BH165" s="169">
        <f>IF(N165="sníž. přenesená",J165,0)</f>
        <v>0</v>
      </c>
      <c r="BI165" s="169">
        <f>IF(N165="nulová",J165,0)</f>
        <v>0</v>
      </c>
      <c r="BJ165" s="15" t="s">
        <v>80</v>
      </c>
      <c r="BK165" s="169">
        <f>ROUND(I165*H165,2)</f>
        <v>0</v>
      </c>
      <c r="BL165" s="15" t="s">
        <v>148</v>
      </c>
      <c r="BM165" s="168" t="s">
        <v>190</v>
      </c>
    </row>
    <row r="166" spans="1:65" s="2" customFormat="1" ht="16.5" customHeight="1">
      <c r="A166" s="30"/>
      <c r="B166" s="156"/>
      <c r="C166" s="157" t="s">
        <v>191</v>
      </c>
      <c r="D166" s="157" t="s">
        <v>143</v>
      </c>
      <c r="E166" s="158" t="s">
        <v>192</v>
      </c>
      <c r="F166" s="159" t="s">
        <v>193</v>
      </c>
      <c r="G166" s="160" t="s">
        <v>151</v>
      </c>
      <c r="H166" s="161">
        <v>2.3069999999999999</v>
      </c>
      <c r="I166" s="162"/>
      <c r="J166" s="163">
        <f>ROUND(I166*H166,2)</f>
        <v>0</v>
      </c>
      <c r="K166" s="159" t="s">
        <v>1</v>
      </c>
      <c r="L166" s="31"/>
      <c r="M166" s="164" t="s">
        <v>1</v>
      </c>
      <c r="N166" s="165" t="s">
        <v>37</v>
      </c>
      <c r="O166" s="56"/>
      <c r="P166" s="166">
        <f>O166*H166</f>
        <v>0</v>
      </c>
      <c r="Q166" s="166">
        <v>0</v>
      </c>
      <c r="R166" s="166">
        <f>Q166*H166</f>
        <v>0</v>
      </c>
      <c r="S166" s="166">
        <v>0</v>
      </c>
      <c r="T166" s="167">
        <f>S166*H166</f>
        <v>0</v>
      </c>
      <c r="U166" s="30"/>
      <c r="V166" s="30"/>
      <c r="W166" s="30"/>
      <c r="X166" s="30"/>
      <c r="Y166" s="30"/>
      <c r="Z166" s="30"/>
      <c r="AA166" s="30"/>
      <c r="AB166" s="30"/>
      <c r="AC166" s="30"/>
      <c r="AD166" s="30"/>
      <c r="AE166" s="30"/>
      <c r="AR166" s="168" t="s">
        <v>148</v>
      </c>
      <c r="AT166" s="168" t="s">
        <v>143</v>
      </c>
      <c r="AU166" s="168" t="s">
        <v>80</v>
      </c>
      <c r="AY166" s="15" t="s">
        <v>142</v>
      </c>
      <c r="BE166" s="169">
        <f>IF(N166="základní",J166,0)</f>
        <v>0</v>
      </c>
      <c r="BF166" s="169">
        <f>IF(N166="snížená",J166,0)</f>
        <v>0</v>
      </c>
      <c r="BG166" s="169">
        <f>IF(N166="zákl. přenesená",J166,0)</f>
        <v>0</v>
      </c>
      <c r="BH166" s="169">
        <f>IF(N166="sníž. přenesená",J166,0)</f>
        <v>0</v>
      </c>
      <c r="BI166" s="169">
        <f>IF(N166="nulová",J166,0)</f>
        <v>0</v>
      </c>
      <c r="BJ166" s="15" t="s">
        <v>80</v>
      </c>
      <c r="BK166" s="169">
        <f>ROUND(I166*H166,2)</f>
        <v>0</v>
      </c>
      <c r="BL166" s="15" t="s">
        <v>148</v>
      </c>
      <c r="BM166" s="168" t="s">
        <v>194</v>
      </c>
    </row>
    <row r="167" spans="1:65" s="2" customFormat="1" ht="24" customHeight="1">
      <c r="A167" s="30"/>
      <c r="B167" s="156"/>
      <c r="C167" s="157" t="s">
        <v>190</v>
      </c>
      <c r="D167" s="157" t="s">
        <v>143</v>
      </c>
      <c r="E167" s="158" t="s">
        <v>195</v>
      </c>
      <c r="F167" s="159" t="s">
        <v>196</v>
      </c>
      <c r="G167" s="160" t="s">
        <v>146</v>
      </c>
      <c r="H167" s="161">
        <v>3.8450000000000002</v>
      </c>
      <c r="I167" s="162"/>
      <c r="J167" s="163">
        <f>ROUND(I167*H167,2)</f>
        <v>0</v>
      </c>
      <c r="K167" s="159" t="s">
        <v>1</v>
      </c>
      <c r="L167" s="31"/>
      <c r="M167" s="164" t="s">
        <v>1</v>
      </c>
      <c r="N167" s="165" t="s">
        <v>37</v>
      </c>
      <c r="O167" s="56"/>
      <c r="P167" s="166">
        <f>O167*H167</f>
        <v>0</v>
      </c>
      <c r="Q167" s="166">
        <v>0</v>
      </c>
      <c r="R167" s="166">
        <f>Q167*H167</f>
        <v>0</v>
      </c>
      <c r="S167" s="166">
        <v>0</v>
      </c>
      <c r="T167" s="167">
        <f>S167*H167</f>
        <v>0</v>
      </c>
      <c r="U167" s="30"/>
      <c r="V167" s="30"/>
      <c r="W167" s="30"/>
      <c r="X167" s="30"/>
      <c r="Y167" s="30"/>
      <c r="Z167" s="30"/>
      <c r="AA167" s="30"/>
      <c r="AB167" s="30"/>
      <c r="AC167" s="30"/>
      <c r="AD167" s="30"/>
      <c r="AE167" s="30"/>
      <c r="AR167" s="168" t="s">
        <v>148</v>
      </c>
      <c r="AT167" s="168" t="s">
        <v>143</v>
      </c>
      <c r="AU167" s="168" t="s">
        <v>80</v>
      </c>
      <c r="AY167" s="15" t="s">
        <v>142</v>
      </c>
      <c r="BE167" s="169">
        <f>IF(N167="základní",J167,0)</f>
        <v>0</v>
      </c>
      <c r="BF167" s="169">
        <f>IF(N167="snížená",J167,0)</f>
        <v>0</v>
      </c>
      <c r="BG167" s="169">
        <f>IF(N167="zákl. přenesená",J167,0)</f>
        <v>0</v>
      </c>
      <c r="BH167" s="169">
        <f>IF(N167="sníž. přenesená",J167,0)</f>
        <v>0</v>
      </c>
      <c r="BI167" s="169">
        <f>IF(N167="nulová",J167,0)</f>
        <v>0</v>
      </c>
      <c r="BJ167" s="15" t="s">
        <v>80</v>
      </c>
      <c r="BK167" s="169">
        <f>ROUND(I167*H167,2)</f>
        <v>0</v>
      </c>
      <c r="BL167" s="15" t="s">
        <v>148</v>
      </c>
      <c r="BM167" s="168" t="s">
        <v>197</v>
      </c>
    </row>
    <row r="168" spans="1:65" s="12" customFormat="1" ht="25.9" customHeight="1">
      <c r="B168" s="145"/>
      <c r="D168" s="146" t="s">
        <v>71</v>
      </c>
      <c r="E168" s="147" t="s">
        <v>155</v>
      </c>
      <c r="F168" s="147" t="s">
        <v>198</v>
      </c>
      <c r="I168" s="148"/>
      <c r="J168" s="149">
        <f>BK168</f>
        <v>0</v>
      </c>
      <c r="L168" s="145"/>
      <c r="M168" s="150"/>
      <c r="N168" s="151"/>
      <c r="O168" s="151"/>
      <c r="P168" s="152">
        <f>SUM(P169:P181)</f>
        <v>0</v>
      </c>
      <c r="Q168" s="151"/>
      <c r="R168" s="152">
        <f>SUM(R169:R181)</f>
        <v>4.7145309700000002</v>
      </c>
      <c r="S168" s="151"/>
      <c r="T168" s="153">
        <f>SUM(T169:T181)</f>
        <v>0</v>
      </c>
      <c r="AR168" s="146" t="s">
        <v>80</v>
      </c>
      <c r="AT168" s="154" t="s">
        <v>71</v>
      </c>
      <c r="AU168" s="154" t="s">
        <v>72</v>
      </c>
      <c r="AY168" s="146" t="s">
        <v>142</v>
      </c>
      <c r="BK168" s="155">
        <f>SUM(BK169:BK181)</f>
        <v>0</v>
      </c>
    </row>
    <row r="169" spans="1:65" s="2" customFormat="1" ht="24" customHeight="1">
      <c r="A169" s="30"/>
      <c r="B169" s="156"/>
      <c r="C169" s="157" t="s">
        <v>8</v>
      </c>
      <c r="D169" s="157" t="s">
        <v>143</v>
      </c>
      <c r="E169" s="158" t="s">
        <v>199</v>
      </c>
      <c r="F169" s="159" t="s">
        <v>200</v>
      </c>
      <c r="G169" s="160" t="s">
        <v>146</v>
      </c>
      <c r="H169" s="161">
        <v>7.2720000000000002</v>
      </c>
      <c r="I169" s="162"/>
      <c r="J169" s="163">
        <f>ROUND(I169*H169,2)</f>
        <v>0</v>
      </c>
      <c r="K169" s="159" t="s">
        <v>147</v>
      </c>
      <c r="L169" s="31"/>
      <c r="M169" s="164" t="s">
        <v>1</v>
      </c>
      <c r="N169" s="165" t="s">
        <v>37</v>
      </c>
      <c r="O169" s="56"/>
      <c r="P169" s="166">
        <f>O169*H169</f>
        <v>0</v>
      </c>
      <c r="Q169" s="166">
        <v>0.42831999999999998</v>
      </c>
      <c r="R169" s="166">
        <f>Q169*H169</f>
        <v>3.11474304</v>
      </c>
      <c r="S169" s="166">
        <v>0</v>
      </c>
      <c r="T169" s="167">
        <f>S169*H169</f>
        <v>0</v>
      </c>
      <c r="U169" s="30"/>
      <c r="V169" s="30"/>
      <c r="W169" s="30"/>
      <c r="X169" s="30"/>
      <c r="Y169" s="30"/>
      <c r="Z169" s="30"/>
      <c r="AA169" s="30"/>
      <c r="AB169" s="30"/>
      <c r="AC169" s="30"/>
      <c r="AD169" s="30"/>
      <c r="AE169" s="30"/>
      <c r="AR169" s="168" t="s">
        <v>148</v>
      </c>
      <c r="AT169" s="168" t="s">
        <v>143</v>
      </c>
      <c r="AU169" s="168" t="s">
        <v>80</v>
      </c>
      <c r="AY169" s="15" t="s">
        <v>142</v>
      </c>
      <c r="BE169" s="169">
        <f>IF(N169="základní",J169,0)</f>
        <v>0</v>
      </c>
      <c r="BF169" s="169">
        <f>IF(N169="snížená",J169,0)</f>
        <v>0</v>
      </c>
      <c r="BG169" s="169">
        <f>IF(N169="zákl. přenesená",J169,0)</f>
        <v>0</v>
      </c>
      <c r="BH169" s="169">
        <f>IF(N169="sníž. přenesená",J169,0)</f>
        <v>0</v>
      </c>
      <c r="BI169" s="169">
        <f>IF(N169="nulová",J169,0)</f>
        <v>0</v>
      </c>
      <c r="BJ169" s="15" t="s">
        <v>80</v>
      </c>
      <c r="BK169" s="169">
        <f>ROUND(I169*H169,2)</f>
        <v>0</v>
      </c>
      <c r="BL169" s="15" t="s">
        <v>148</v>
      </c>
      <c r="BM169" s="168" t="s">
        <v>201</v>
      </c>
    </row>
    <row r="170" spans="1:65" s="13" customFormat="1" ht="11.25">
      <c r="B170" s="170"/>
      <c r="D170" s="171" t="s">
        <v>153</v>
      </c>
      <c r="E170" s="172" t="s">
        <v>1</v>
      </c>
      <c r="F170" s="173" t="s">
        <v>202</v>
      </c>
      <c r="H170" s="174">
        <v>7.2720000000000002</v>
      </c>
      <c r="I170" s="175"/>
      <c r="L170" s="170"/>
      <c r="M170" s="176"/>
      <c r="N170" s="177"/>
      <c r="O170" s="177"/>
      <c r="P170" s="177"/>
      <c r="Q170" s="177"/>
      <c r="R170" s="177"/>
      <c r="S170" s="177"/>
      <c r="T170" s="178"/>
      <c r="AT170" s="172" t="s">
        <v>153</v>
      </c>
      <c r="AU170" s="172" t="s">
        <v>80</v>
      </c>
      <c r="AV170" s="13" t="s">
        <v>82</v>
      </c>
      <c r="AW170" s="13" t="s">
        <v>29</v>
      </c>
      <c r="AX170" s="13" t="s">
        <v>80</v>
      </c>
      <c r="AY170" s="172" t="s">
        <v>142</v>
      </c>
    </row>
    <row r="171" spans="1:65" s="2" customFormat="1" ht="36" customHeight="1">
      <c r="A171" s="30"/>
      <c r="B171" s="156"/>
      <c r="C171" s="157" t="s">
        <v>194</v>
      </c>
      <c r="D171" s="157" t="s">
        <v>143</v>
      </c>
      <c r="E171" s="158" t="s">
        <v>203</v>
      </c>
      <c r="F171" s="159" t="s">
        <v>204</v>
      </c>
      <c r="G171" s="160" t="s">
        <v>146</v>
      </c>
      <c r="H171" s="161">
        <v>9.218</v>
      </c>
      <c r="I171" s="162"/>
      <c r="J171" s="163">
        <f>ROUND(I171*H171,2)</f>
        <v>0</v>
      </c>
      <c r="K171" s="159" t="s">
        <v>1</v>
      </c>
      <c r="L171" s="31"/>
      <c r="M171" s="164" t="s">
        <v>1</v>
      </c>
      <c r="N171" s="165" t="s">
        <v>37</v>
      </c>
      <c r="O171" s="56"/>
      <c r="P171" s="166">
        <f>O171*H171</f>
        <v>0</v>
      </c>
      <c r="Q171" s="166">
        <v>0</v>
      </c>
      <c r="R171" s="166">
        <f>Q171*H171</f>
        <v>0</v>
      </c>
      <c r="S171" s="166">
        <v>0</v>
      </c>
      <c r="T171" s="167">
        <f>S171*H171</f>
        <v>0</v>
      </c>
      <c r="U171" s="30"/>
      <c r="V171" s="30"/>
      <c r="W171" s="30"/>
      <c r="X171" s="30"/>
      <c r="Y171" s="30"/>
      <c r="Z171" s="30"/>
      <c r="AA171" s="30"/>
      <c r="AB171" s="30"/>
      <c r="AC171" s="30"/>
      <c r="AD171" s="30"/>
      <c r="AE171" s="30"/>
      <c r="AR171" s="168" t="s">
        <v>148</v>
      </c>
      <c r="AT171" s="168" t="s">
        <v>143</v>
      </c>
      <c r="AU171" s="168" t="s">
        <v>80</v>
      </c>
      <c r="AY171" s="15" t="s">
        <v>142</v>
      </c>
      <c r="BE171" s="169">
        <f>IF(N171="základní",J171,0)</f>
        <v>0</v>
      </c>
      <c r="BF171" s="169">
        <f>IF(N171="snížená",J171,0)</f>
        <v>0</v>
      </c>
      <c r="BG171" s="169">
        <f>IF(N171="zákl. přenesená",J171,0)</f>
        <v>0</v>
      </c>
      <c r="BH171" s="169">
        <f>IF(N171="sníž. přenesená",J171,0)</f>
        <v>0</v>
      </c>
      <c r="BI171" s="169">
        <f>IF(N171="nulová",J171,0)</f>
        <v>0</v>
      </c>
      <c r="BJ171" s="15" t="s">
        <v>80</v>
      </c>
      <c r="BK171" s="169">
        <f>ROUND(I171*H171,2)</f>
        <v>0</v>
      </c>
      <c r="BL171" s="15" t="s">
        <v>148</v>
      </c>
      <c r="BM171" s="168" t="s">
        <v>205</v>
      </c>
    </row>
    <row r="172" spans="1:65" s="2" customFormat="1" ht="16.5" customHeight="1">
      <c r="A172" s="30"/>
      <c r="B172" s="156"/>
      <c r="C172" s="157" t="s">
        <v>206</v>
      </c>
      <c r="D172" s="157" t="s">
        <v>143</v>
      </c>
      <c r="E172" s="158" t="s">
        <v>207</v>
      </c>
      <c r="F172" s="159" t="s">
        <v>208</v>
      </c>
      <c r="G172" s="160" t="s">
        <v>185</v>
      </c>
      <c r="H172" s="161">
        <v>0.32700000000000001</v>
      </c>
      <c r="I172" s="162"/>
      <c r="J172" s="163">
        <f>ROUND(I172*H172,2)</f>
        <v>0</v>
      </c>
      <c r="K172" s="159" t="s">
        <v>147</v>
      </c>
      <c r="L172" s="31"/>
      <c r="M172" s="164" t="s">
        <v>1</v>
      </c>
      <c r="N172" s="165" t="s">
        <v>37</v>
      </c>
      <c r="O172" s="56"/>
      <c r="P172" s="166">
        <f>O172*H172</f>
        <v>0</v>
      </c>
      <c r="Q172" s="166">
        <v>1.04881</v>
      </c>
      <c r="R172" s="166">
        <f>Q172*H172</f>
        <v>0.34296087000000003</v>
      </c>
      <c r="S172" s="166">
        <v>0</v>
      </c>
      <c r="T172" s="167">
        <f>S172*H172</f>
        <v>0</v>
      </c>
      <c r="U172" s="30"/>
      <c r="V172" s="30"/>
      <c r="W172" s="30"/>
      <c r="X172" s="30"/>
      <c r="Y172" s="30"/>
      <c r="Z172" s="30"/>
      <c r="AA172" s="30"/>
      <c r="AB172" s="30"/>
      <c r="AC172" s="30"/>
      <c r="AD172" s="30"/>
      <c r="AE172" s="30"/>
      <c r="AR172" s="168" t="s">
        <v>148</v>
      </c>
      <c r="AT172" s="168" t="s">
        <v>143</v>
      </c>
      <c r="AU172" s="168" t="s">
        <v>80</v>
      </c>
      <c r="AY172" s="15" t="s">
        <v>142</v>
      </c>
      <c r="BE172" s="169">
        <f>IF(N172="základní",J172,0)</f>
        <v>0</v>
      </c>
      <c r="BF172" s="169">
        <f>IF(N172="snížená",J172,0)</f>
        <v>0</v>
      </c>
      <c r="BG172" s="169">
        <f>IF(N172="zákl. přenesená",J172,0)</f>
        <v>0</v>
      </c>
      <c r="BH172" s="169">
        <f>IF(N172="sníž. přenesená",J172,0)</f>
        <v>0</v>
      </c>
      <c r="BI172" s="169">
        <f>IF(N172="nulová",J172,0)</f>
        <v>0</v>
      </c>
      <c r="BJ172" s="15" t="s">
        <v>80</v>
      </c>
      <c r="BK172" s="169">
        <f>ROUND(I172*H172,2)</f>
        <v>0</v>
      </c>
      <c r="BL172" s="15" t="s">
        <v>148</v>
      </c>
      <c r="BM172" s="168" t="s">
        <v>209</v>
      </c>
    </row>
    <row r="173" spans="1:65" s="13" customFormat="1" ht="11.25">
      <c r="B173" s="170"/>
      <c r="D173" s="171" t="s">
        <v>153</v>
      </c>
      <c r="E173" s="172" t="s">
        <v>1</v>
      </c>
      <c r="F173" s="173" t="s">
        <v>210</v>
      </c>
      <c r="H173" s="174">
        <v>0.32700000000000001</v>
      </c>
      <c r="I173" s="175"/>
      <c r="L173" s="170"/>
      <c r="M173" s="176"/>
      <c r="N173" s="177"/>
      <c r="O173" s="177"/>
      <c r="P173" s="177"/>
      <c r="Q173" s="177"/>
      <c r="R173" s="177"/>
      <c r="S173" s="177"/>
      <c r="T173" s="178"/>
      <c r="AT173" s="172" t="s">
        <v>153</v>
      </c>
      <c r="AU173" s="172" t="s">
        <v>80</v>
      </c>
      <c r="AV173" s="13" t="s">
        <v>82</v>
      </c>
      <c r="AW173" s="13" t="s">
        <v>29</v>
      </c>
      <c r="AX173" s="13" t="s">
        <v>80</v>
      </c>
      <c r="AY173" s="172" t="s">
        <v>142</v>
      </c>
    </row>
    <row r="174" spans="1:65" s="2" customFormat="1" ht="36" customHeight="1">
      <c r="A174" s="30"/>
      <c r="B174" s="156"/>
      <c r="C174" s="157" t="s">
        <v>197</v>
      </c>
      <c r="D174" s="157" t="s">
        <v>143</v>
      </c>
      <c r="E174" s="158" t="s">
        <v>211</v>
      </c>
      <c r="F174" s="159" t="s">
        <v>212</v>
      </c>
      <c r="G174" s="160" t="s">
        <v>146</v>
      </c>
      <c r="H174" s="161">
        <v>0.32500000000000001</v>
      </c>
      <c r="I174" s="162"/>
      <c r="J174" s="163">
        <f>ROUND(I174*H174,2)</f>
        <v>0</v>
      </c>
      <c r="K174" s="159" t="s">
        <v>147</v>
      </c>
      <c r="L174" s="31"/>
      <c r="M174" s="164" t="s">
        <v>1</v>
      </c>
      <c r="N174" s="165" t="s">
        <v>37</v>
      </c>
      <c r="O174" s="56"/>
      <c r="P174" s="166">
        <f>O174*H174</f>
        <v>0</v>
      </c>
      <c r="Q174" s="166">
        <v>0</v>
      </c>
      <c r="R174" s="166">
        <f>Q174*H174</f>
        <v>0</v>
      </c>
      <c r="S174" s="166">
        <v>0</v>
      </c>
      <c r="T174" s="167">
        <f>S174*H174</f>
        <v>0</v>
      </c>
      <c r="U174" s="30"/>
      <c r="V174" s="30"/>
      <c r="W174" s="30"/>
      <c r="X174" s="30"/>
      <c r="Y174" s="30"/>
      <c r="Z174" s="30"/>
      <c r="AA174" s="30"/>
      <c r="AB174" s="30"/>
      <c r="AC174" s="30"/>
      <c r="AD174" s="30"/>
      <c r="AE174" s="30"/>
      <c r="AR174" s="168" t="s">
        <v>148</v>
      </c>
      <c r="AT174" s="168" t="s">
        <v>143</v>
      </c>
      <c r="AU174" s="168" t="s">
        <v>80</v>
      </c>
      <c r="AY174" s="15" t="s">
        <v>142</v>
      </c>
      <c r="BE174" s="169">
        <f>IF(N174="základní",J174,0)</f>
        <v>0</v>
      </c>
      <c r="BF174" s="169">
        <f>IF(N174="snížená",J174,0)</f>
        <v>0</v>
      </c>
      <c r="BG174" s="169">
        <f>IF(N174="zákl. přenesená",J174,0)</f>
        <v>0</v>
      </c>
      <c r="BH174" s="169">
        <f>IF(N174="sníž. přenesená",J174,0)</f>
        <v>0</v>
      </c>
      <c r="BI174" s="169">
        <f>IF(N174="nulová",J174,0)</f>
        <v>0</v>
      </c>
      <c r="BJ174" s="15" t="s">
        <v>80</v>
      </c>
      <c r="BK174" s="169">
        <f>ROUND(I174*H174,2)</f>
        <v>0</v>
      </c>
      <c r="BL174" s="15" t="s">
        <v>148</v>
      </c>
      <c r="BM174" s="168" t="s">
        <v>213</v>
      </c>
    </row>
    <row r="175" spans="1:65" s="2" customFormat="1" ht="16.5" customHeight="1">
      <c r="A175" s="30"/>
      <c r="B175" s="156"/>
      <c r="C175" s="157" t="s">
        <v>214</v>
      </c>
      <c r="D175" s="157" t="s">
        <v>143</v>
      </c>
      <c r="E175" s="158" t="s">
        <v>215</v>
      </c>
      <c r="F175" s="159" t="s">
        <v>216</v>
      </c>
      <c r="G175" s="160" t="s">
        <v>151</v>
      </c>
      <c r="H175" s="161">
        <v>0.309</v>
      </c>
      <c r="I175" s="162"/>
      <c r="J175" s="163">
        <f>ROUND(I175*H175,2)</f>
        <v>0</v>
      </c>
      <c r="K175" s="159" t="s">
        <v>147</v>
      </c>
      <c r="L175" s="31"/>
      <c r="M175" s="164" t="s">
        <v>1</v>
      </c>
      <c r="N175" s="165" t="s">
        <v>37</v>
      </c>
      <c r="O175" s="56"/>
      <c r="P175" s="166">
        <f>O175*H175</f>
        <v>0</v>
      </c>
      <c r="Q175" s="166">
        <v>1.94302</v>
      </c>
      <c r="R175" s="166">
        <f>Q175*H175</f>
        <v>0.60039317999999997</v>
      </c>
      <c r="S175" s="166">
        <v>0</v>
      </c>
      <c r="T175" s="167">
        <f>S175*H175</f>
        <v>0</v>
      </c>
      <c r="U175" s="30"/>
      <c r="V175" s="30"/>
      <c r="W175" s="30"/>
      <c r="X175" s="30"/>
      <c r="Y175" s="30"/>
      <c r="Z175" s="30"/>
      <c r="AA175" s="30"/>
      <c r="AB175" s="30"/>
      <c r="AC175" s="30"/>
      <c r="AD175" s="30"/>
      <c r="AE175" s="30"/>
      <c r="AR175" s="168" t="s">
        <v>148</v>
      </c>
      <c r="AT175" s="168" t="s">
        <v>143</v>
      </c>
      <c r="AU175" s="168" t="s">
        <v>80</v>
      </c>
      <c r="AY175" s="15" t="s">
        <v>142</v>
      </c>
      <c r="BE175" s="169">
        <f>IF(N175="základní",J175,0)</f>
        <v>0</v>
      </c>
      <c r="BF175" s="169">
        <f>IF(N175="snížená",J175,0)</f>
        <v>0</v>
      </c>
      <c r="BG175" s="169">
        <f>IF(N175="zákl. přenesená",J175,0)</f>
        <v>0</v>
      </c>
      <c r="BH175" s="169">
        <f>IF(N175="sníž. přenesená",J175,0)</f>
        <v>0</v>
      </c>
      <c r="BI175" s="169">
        <f>IF(N175="nulová",J175,0)</f>
        <v>0</v>
      </c>
      <c r="BJ175" s="15" t="s">
        <v>80</v>
      </c>
      <c r="BK175" s="169">
        <f>ROUND(I175*H175,2)</f>
        <v>0</v>
      </c>
      <c r="BL175" s="15" t="s">
        <v>148</v>
      </c>
      <c r="BM175" s="168" t="s">
        <v>217</v>
      </c>
    </row>
    <row r="176" spans="1:65" s="13" customFormat="1" ht="11.25">
      <c r="B176" s="170"/>
      <c r="D176" s="171" t="s">
        <v>153</v>
      </c>
      <c r="E176" s="172" t="s">
        <v>1</v>
      </c>
      <c r="F176" s="173" t="s">
        <v>218</v>
      </c>
      <c r="H176" s="174">
        <v>0.309</v>
      </c>
      <c r="I176" s="175"/>
      <c r="L176" s="170"/>
      <c r="M176" s="176"/>
      <c r="N176" s="177"/>
      <c r="O176" s="177"/>
      <c r="P176" s="177"/>
      <c r="Q176" s="177"/>
      <c r="R176" s="177"/>
      <c r="S176" s="177"/>
      <c r="T176" s="178"/>
      <c r="AT176" s="172" t="s">
        <v>153</v>
      </c>
      <c r="AU176" s="172" t="s">
        <v>80</v>
      </c>
      <c r="AV176" s="13" t="s">
        <v>82</v>
      </c>
      <c r="AW176" s="13" t="s">
        <v>29</v>
      </c>
      <c r="AX176" s="13" t="s">
        <v>80</v>
      </c>
      <c r="AY176" s="172" t="s">
        <v>142</v>
      </c>
    </row>
    <row r="177" spans="1:65" s="2" customFormat="1" ht="16.5" customHeight="1">
      <c r="A177" s="30"/>
      <c r="B177" s="156"/>
      <c r="C177" s="157" t="s">
        <v>205</v>
      </c>
      <c r="D177" s="157" t="s">
        <v>143</v>
      </c>
      <c r="E177" s="158" t="s">
        <v>219</v>
      </c>
      <c r="F177" s="159" t="s">
        <v>220</v>
      </c>
      <c r="G177" s="160" t="s">
        <v>146</v>
      </c>
      <c r="H177" s="161">
        <v>2.2770000000000001</v>
      </c>
      <c r="I177" s="162"/>
      <c r="J177" s="163">
        <f>ROUND(I177*H177,2)</f>
        <v>0</v>
      </c>
      <c r="K177" s="159" t="s">
        <v>147</v>
      </c>
      <c r="L177" s="31"/>
      <c r="M177" s="164" t="s">
        <v>1</v>
      </c>
      <c r="N177" s="165" t="s">
        <v>37</v>
      </c>
      <c r="O177" s="56"/>
      <c r="P177" s="166">
        <f>O177*H177</f>
        <v>0</v>
      </c>
      <c r="Q177" s="166">
        <v>2.8570000000000002E-2</v>
      </c>
      <c r="R177" s="166">
        <f>Q177*H177</f>
        <v>6.5053890000000003E-2</v>
      </c>
      <c r="S177" s="166">
        <v>0</v>
      </c>
      <c r="T177" s="167">
        <f>S177*H177</f>
        <v>0</v>
      </c>
      <c r="U177" s="30"/>
      <c r="V177" s="30"/>
      <c r="W177" s="30"/>
      <c r="X177" s="30"/>
      <c r="Y177" s="30"/>
      <c r="Z177" s="30"/>
      <c r="AA177" s="30"/>
      <c r="AB177" s="30"/>
      <c r="AC177" s="30"/>
      <c r="AD177" s="30"/>
      <c r="AE177" s="30"/>
      <c r="AR177" s="168" t="s">
        <v>148</v>
      </c>
      <c r="AT177" s="168" t="s">
        <v>143</v>
      </c>
      <c r="AU177" s="168" t="s">
        <v>80</v>
      </c>
      <c r="AY177" s="15" t="s">
        <v>142</v>
      </c>
      <c r="BE177" s="169">
        <f>IF(N177="základní",J177,0)</f>
        <v>0</v>
      </c>
      <c r="BF177" s="169">
        <f>IF(N177="snížená",J177,0)</f>
        <v>0</v>
      </c>
      <c r="BG177" s="169">
        <f>IF(N177="zákl. přenesená",J177,0)</f>
        <v>0</v>
      </c>
      <c r="BH177" s="169">
        <f>IF(N177="sníž. přenesená",J177,0)</f>
        <v>0</v>
      </c>
      <c r="BI177" s="169">
        <f>IF(N177="nulová",J177,0)</f>
        <v>0</v>
      </c>
      <c r="BJ177" s="15" t="s">
        <v>80</v>
      </c>
      <c r="BK177" s="169">
        <f>ROUND(I177*H177,2)</f>
        <v>0</v>
      </c>
      <c r="BL177" s="15" t="s">
        <v>148</v>
      </c>
      <c r="BM177" s="168" t="s">
        <v>221</v>
      </c>
    </row>
    <row r="178" spans="1:65" s="2" customFormat="1" ht="16.5" customHeight="1">
      <c r="A178" s="30"/>
      <c r="B178" s="156"/>
      <c r="C178" s="157" t="s">
        <v>7</v>
      </c>
      <c r="D178" s="157" t="s">
        <v>143</v>
      </c>
      <c r="E178" s="158" t="s">
        <v>222</v>
      </c>
      <c r="F178" s="159" t="s">
        <v>223</v>
      </c>
      <c r="G178" s="160" t="s">
        <v>224</v>
      </c>
      <c r="H178" s="161">
        <v>47.52</v>
      </c>
      <c r="I178" s="162"/>
      <c r="J178" s="163">
        <f>ROUND(I178*H178,2)</f>
        <v>0</v>
      </c>
      <c r="K178" s="159" t="s">
        <v>1</v>
      </c>
      <c r="L178" s="31"/>
      <c r="M178" s="164" t="s">
        <v>1</v>
      </c>
      <c r="N178" s="165" t="s">
        <v>37</v>
      </c>
      <c r="O178" s="56"/>
      <c r="P178" s="166">
        <f>O178*H178</f>
        <v>0</v>
      </c>
      <c r="Q178" s="166">
        <v>0</v>
      </c>
      <c r="R178" s="166">
        <f>Q178*H178</f>
        <v>0</v>
      </c>
      <c r="S178" s="166">
        <v>0</v>
      </c>
      <c r="T178" s="167">
        <f>S178*H178</f>
        <v>0</v>
      </c>
      <c r="U178" s="30"/>
      <c r="V178" s="30"/>
      <c r="W178" s="30"/>
      <c r="X178" s="30"/>
      <c r="Y178" s="30"/>
      <c r="Z178" s="30"/>
      <c r="AA178" s="30"/>
      <c r="AB178" s="30"/>
      <c r="AC178" s="30"/>
      <c r="AD178" s="30"/>
      <c r="AE178" s="30"/>
      <c r="AR178" s="168" t="s">
        <v>148</v>
      </c>
      <c r="AT178" s="168" t="s">
        <v>143</v>
      </c>
      <c r="AU178" s="168" t="s">
        <v>80</v>
      </c>
      <c r="AY178" s="15" t="s">
        <v>142</v>
      </c>
      <c r="BE178" s="169">
        <f>IF(N178="základní",J178,0)</f>
        <v>0</v>
      </c>
      <c r="BF178" s="169">
        <f>IF(N178="snížená",J178,0)</f>
        <v>0</v>
      </c>
      <c r="BG178" s="169">
        <f>IF(N178="zákl. přenesená",J178,0)</f>
        <v>0</v>
      </c>
      <c r="BH178" s="169">
        <f>IF(N178="sníž. přenesená",J178,0)</f>
        <v>0</v>
      </c>
      <c r="BI178" s="169">
        <f>IF(N178="nulová",J178,0)</f>
        <v>0</v>
      </c>
      <c r="BJ178" s="15" t="s">
        <v>80</v>
      </c>
      <c r="BK178" s="169">
        <f>ROUND(I178*H178,2)</f>
        <v>0</v>
      </c>
      <c r="BL178" s="15" t="s">
        <v>148</v>
      </c>
      <c r="BM178" s="168" t="s">
        <v>225</v>
      </c>
    </row>
    <row r="179" spans="1:65" s="2" customFormat="1" ht="24" customHeight="1">
      <c r="A179" s="30"/>
      <c r="B179" s="156"/>
      <c r="C179" s="157" t="s">
        <v>213</v>
      </c>
      <c r="D179" s="157" t="s">
        <v>143</v>
      </c>
      <c r="E179" s="158" t="s">
        <v>226</v>
      </c>
      <c r="F179" s="159" t="s">
        <v>227</v>
      </c>
      <c r="G179" s="160" t="s">
        <v>146</v>
      </c>
      <c r="H179" s="161">
        <v>25.216999999999999</v>
      </c>
      <c r="I179" s="162"/>
      <c r="J179" s="163">
        <f>ROUND(I179*H179,2)</f>
        <v>0</v>
      </c>
      <c r="K179" s="159" t="s">
        <v>1</v>
      </c>
      <c r="L179" s="31"/>
      <c r="M179" s="164" t="s">
        <v>1</v>
      </c>
      <c r="N179" s="165" t="s">
        <v>37</v>
      </c>
      <c r="O179" s="56"/>
      <c r="P179" s="166">
        <f>O179*H179</f>
        <v>0</v>
      </c>
      <c r="Q179" s="166">
        <v>0</v>
      </c>
      <c r="R179" s="166">
        <f>Q179*H179</f>
        <v>0</v>
      </c>
      <c r="S179" s="166">
        <v>0</v>
      </c>
      <c r="T179" s="167">
        <f>S179*H179</f>
        <v>0</v>
      </c>
      <c r="U179" s="30"/>
      <c r="V179" s="30"/>
      <c r="W179" s="30"/>
      <c r="X179" s="30"/>
      <c r="Y179" s="30"/>
      <c r="Z179" s="30"/>
      <c r="AA179" s="30"/>
      <c r="AB179" s="30"/>
      <c r="AC179" s="30"/>
      <c r="AD179" s="30"/>
      <c r="AE179" s="30"/>
      <c r="AR179" s="168" t="s">
        <v>148</v>
      </c>
      <c r="AT179" s="168" t="s">
        <v>143</v>
      </c>
      <c r="AU179" s="168" t="s">
        <v>80</v>
      </c>
      <c r="AY179" s="15" t="s">
        <v>142</v>
      </c>
      <c r="BE179" s="169">
        <f>IF(N179="základní",J179,0)</f>
        <v>0</v>
      </c>
      <c r="BF179" s="169">
        <f>IF(N179="snížená",J179,0)</f>
        <v>0</v>
      </c>
      <c r="BG179" s="169">
        <f>IF(N179="zákl. přenesená",J179,0)</f>
        <v>0</v>
      </c>
      <c r="BH179" s="169">
        <f>IF(N179="sníž. přenesená",J179,0)</f>
        <v>0</v>
      </c>
      <c r="BI179" s="169">
        <f>IF(N179="nulová",J179,0)</f>
        <v>0</v>
      </c>
      <c r="BJ179" s="15" t="s">
        <v>80</v>
      </c>
      <c r="BK179" s="169">
        <f>ROUND(I179*H179,2)</f>
        <v>0</v>
      </c>
      <c r="BL179" s="15" t="s">
        <v>148</v>
      </c>
      <c r="BM179" s="168" t="s">
        <v>228</v>
      </c>
    </row>
    <row r="180" spans="1:65" s="2" customFormat="1" ht="16.5" customHeight="1">
      <c r="A180" s="30"/>
      <c r="B180" s="156"/>
      <c r="C180" s="157" t="s">
        <v>229</v>
      </c>
      <c r="D180" s="157" t="s">
        <v>143</v>
      </c>
      <c r="E180" s="158" t="s">
        <v>230</v>
      </c>
      <c r="F180" s="159" t="s">
        <v>231</v>
      </c>
      <c r="G180" s="160" t="s">
        <v>146</v>
      </c>
      <c r="H180" s="161">
        <v>2.2130000000000001</v>
      </c>
      <c r="I180" s="162"/>
      <c r="J180" s="163">
        <f>ROUND(I180*H180,2)</f>
        <v>0</v>
      </c>
      <c r="K180" s="159" t="s">
        <v>147</v>
      </c>
      <c r="L180" s="31"/>
      <c r="M180" s="164" t="s">
        <v>1</v>
      </c>
      <c r="N180" s="165" t="s">
        <v>37</v>
      </c>
      <c r="O180" s="56"/>
      <c r="P180" s="166">
        <f>O180*H180</f>
        <v>0</v>
      </c>
      <c r="Q180" s="166">
        <v>0.26723000000000002</v>
      </c>
      <c r="R180" s="166">
        <f>Q180*H180</f>
        <v>0.59137999000000008</v>
      </c>
      <c r="S180" s="166">
        <v>0</v>
      </c>
      <c r="T180" s="167">
        <f>S180*H180</f>
        <v>0</v>
      </c>
      <c r="U180" s="30"/>
      <c r="V180" s="30"/>
      <c r="W180" s="30"/>
      <c r="X180" s="30"/>
      <c r="Y180" s="30"/>
      <c r="Z180" s="30"/>
      <c r="AA180" s="30"/>
      <c r="AB180" s="30"/>
      <c r="AC180" s="30"/>
      <c r="AD180" s="30"/>
      <c r="AE180" s="30"/>
      <c r="AR180" s="168" t="s">
        <v>148</v>
      </c>
      <c r="AT180" s="168" t="s">
        <v>143</v>
      </c>
      <c r="AU180" s="168" t="s">
        <v>80</v>
      </c>
      <c r="AY180" s="15" t="s">
        <v>142</v>
      </c>
      <c r="BE180" s="169">
        <f>IF(N180="základní",J180,0)</f>
        <v>0</v>
      </c>
      <c r="BF180" s="169">
        <f>IF(N180="snížená",J180,0)</f>
        <v>0</v>
      </c>
      <c r="BG180" s="169">
        <f>IF(N180="zákl. přenesená",J180,0)</f>
        <v>0</v>
      </c>
      <c r="BH180" s="169">
        <f>IF(N180="sníž. přenesená",J180,0)</f>
        <v>0</v>
      </c>
      <c r="BI180" s="169">
        <f>IF(N180="nulová",J180,0)</f>
        <v>0</v>
      </c>
      <c r="BJ180" s="15" t="s">
        <v>80</v>
      </c>
      <c r="BK180" s="169">
        <f>ROUND(I180*H180,2)</f>
        <v>0</v>
      </c>
      <c r="BL180" s="15" t="s">
        <v>148</v>
      </c>
      <c r="BM180" s="168" t="s">
        <v>232</v>
      </c>
    </row>
    <row r="181" spans="1:65" s="13" customFormat="1" ht="11.25">
      <c r="B181" s="170"/>
      <c r="D181" s="171" t="s">
        <v>153</v>
      </c>
      <c r="E181" s="172" t="s">
        <v>1</v>
      </c>
      <c r="F181" s="173" t="s">
        <v>233</v>
      </c>
      <c r="H181" s="174">
        <v>2.2130000000000001</v>
      </c>
      <c r="I181" s="175"/>
      <c r="L181" s="170"/>
      <c r="M181" s="176"/>
      <c r="N181" s="177"/>
      <c r="O181" s="177"/>
      <c r="P181" s="177"/>
      <c r="Q181" s="177"/>
      <c r="R181" s="177"/>
      <c r="S181" s="177"/>
      <c r="T181" s="178"/>
      <c r="AT181" s="172" t="s">
        <v>153</v>
      </c>
      <c r="AU181" s="172" t="s">
        <v>80</v>
      </c>
      <c r="AV181" s="13" t="s">
        <v>82</v>
      </c>
      <c r="AW181" s="13" t="s">
        <v>29</v>
      </c>
      <c r="AX181" s="13" t="s">
        <v>80</v>
      </c>
      <c r="AY181" s="172" t="s">
        <v>142</v>
      </c>
    </row>
    <row r="182" spans="1:65" s="12" customFormat="1" ht="25.9" customHeight="1">
      <c r="B182" s="145"/>
      <c r="D182" s="146" t="s">
        <v>71</v>
      </c>
      <c r="E182" s="147" t="s">
        <v>161</v>
      </c>
      <c r="F182" s="147" t="s">
        <v>234</v>
      </c>
      <c r="I182" s="148"/>
      <c r="J182" s="149">
        <f>BK182</f>
        <v>0</v>
      </c>
      <c r="L182" s="145"/>
      <c r="M182" s="150"/>
      <c r="N182" s="151"/>
      <c r="O182" s="151"/>
      <c r="P182" s="152">
        <f>SUM(P183:P191)</f>
        <v>0</v>
      </c>
      <c r="Q182" s="151"/>
      <c r="R182" s="152">
        <f>SUM(R183:R191)</f>
        <v>0</v>
      </c>
      <c r="S182" s="151"/>
      <c r="T182" s="153">
        <f>SUM(T183:T191)</f>
        <v>0</v>
      </c>
      <c r="AR182" s="146" t="s">
        <v>80</v>
      </c>
      <c r="AT182" s="154" t="s">
        <v>71</v>
      </c>
      <c r="AU182" s="154" t="s">
        <v>72</v>
      </c>
      <c r="AY182" s="146" t="s">
        <v>142</v>
      </c>
      <c r="BK182" s="155">
        <f>SUM(BK183:BK191)</f>
        <v>0</v>
      </c>
    </row>
    <row r="183" spans="1:65" s="2" customFormat="1" ht="24" customHeight="1">
      <c r="A183" s="30"/>
      <c r="B183" s="156"/>
      <c r="C183" s="157" t="s">
        <v>225</v>
      </c>
      <c r="D183" s="157" t="s">
        <v>143</v>
      </c>
      <c r="E183" s="158" t="s">
        <v>235</v>
      </c>
      <c r="F183" s="159" t="s">
        <v>236</v>
      </c>
      <c r="G183" s="160" t="s">
        <v>146</v>
      </c>
      <c r="H183" s="161">
        <v>7.6890000000000001</v>
      </c>
      <c r="I183" s="162"/>
      <c r="J183" s="163">
        <f>ROUND(I183*H183,2)</f>
        <v>0</v>
      </c>
      <c r="K183" s="159" t="s">
        <v>147</v>
      </c>
      <c r="L183" s="31"/>
      <c r="M183" s="164" t="s">
        <v>1</v>
      </c>
      <c r="N183" s="165" t="s">
        <v>37</v>
      </c>
      <c r="O183" s="56"/>
      <c r="P183" s="166">
        <f>O183*H183</f>
        <v>0</v>
      </c>
      <c r="Q183" s="166">
        <v>0</v>
      </c>
      <c r="R183" s="166">
        <f>Q183*H183</f>
        <v>0</v>
      </c>
      <c r="S183" s="166">
        <v>0</v>
      </c>
      <c r="T183" s="167">
        <f>S183*H183</f>
        <v>0</v>
      </c>
      <c r="U183" s="30"/>
      <c r="V183" s="30"/>
      <c r="W183" s="30"/>
      <c r="X183" s="30"/>
      <c r="Y183" s="30"/>
      <c r="Z183" s="30"/>
      <c r="AA183" s="30"/>
      <c r="AB183" s="30"/>
      <c r="AC183" s="30"/>
      <c r="AD183" s="30"/>
      <c r="AE183" s="30"/>
      <c r="AR183" s="168" t="s">
        <v>148</v>
      </c>
      <c r="AT183" s="168" t="s">
        <v>143</v>
      </c>
      <c r="AU183" s="168" t="s">
        <v>80</v>
      </c>
      <c r="AY183" s="15" t="s">
        <v>142</v>
      </c>
      <c r="BE183" s="169">
        <f>IF(N183="základní",J183,0)</f>
        <v>0</v>
      </c>
      <c r="BF183" s="169">
        <f>IF(N183="snížená",J183,0)</f>
        <v>0</v>
      </c>
      <c r="BG183" s="169">
        <f>IF(N183="zákl. přenesená",J183,0)</f>
        <v>0</v>
      </c>
      <c r="BH183" s="169">
        <f>IF(N183="sníž. přenesená",J183,0)</f>
        <v>0</v>
      </c>
      <c r="BI183" s="169">
        <f>IF(N183="nulová",J183,0)</f>
        <v>0</v>
      </c>
      <c r="BJ183" s="15" t="s">
        <v>80</v>
      </c>
      <c r="BK183" s="169">
        <f>ROUND(I183*H183,2)</f>
        <v>0</v>
      </c>
      <c r="BL183" s="15" t="s">
        <v>148</v>
      </c>
      <c r="BM183" s="168" t="s">
        <v>237</v>
      </c>
    </row>
    <row r="184" spans="1:65" s="2" customFormat="1" ht="24" customHeight="1">
      <c r="A184" s="30"/>
      <c r="B184" s="156"/>
      <c r="C184" s="157" t="s">
        <v>238</v>
      </c>
      <c r="D184" s="157" t="s">
        <v>143</v>
      </c>
      <c r="E184" s="158" t="s">
        <v>239</v>
      </c>
      <c r="F184" s="159" t="s">
        <v>240</v>
      </c>
      <c r="G184" s="160" t="s">
        <v>146</v>
      </c>
      <c r="H184" s="161">
        <v>7.6890000000000001</v>
      </c>
      <c r="I184" s="162"/>
      <c r="J184" s="163">
        <f>ROUND(I184*H184,2)</f>
        <v>0</v>
      </c>
      <c r="K184" s="159" t="s">
        <v>1</v>
      </c>
      <c r="L184" s="31"/>
      <c r="M184" s="164" t="s">
        <v>1</v>
      </c>
      <c r="N184" s="165" t="s">
        <v>37</v>
      </c>
      <c r="O184" s="56"/>
      <c r="P184" s="166">
        <f>O184*H184</f>
        <v>0</v>
      </c>
      <c r="Q184" s="166">
        <v>0</v>
      </c>
      <c r="R184" s="166">
        <f>Q184*H184</f>
        <v>0</v>
      </c>
      <c r="S184" s="166">
        <v>0</v>
      </c>
      <c r="T184" s="167">
        <f>S184*H184</f>
        <v>0</v>
      </c>
      <c r="U184" s="30"/>
      <c r="V184" s="30"/>
      <c r="W184" s="30"/>
      <c r="X184" s="30"/>
      <c r="Y184" s="30"/>
      <c r="Z184" s="30"/>
      <c r="AA184" s="30"/>
      <c r="AB184" s="30"/>
      <c r="AC184" s="30"/>
      <c r="AD184" s="30"/>
      <c r="AE184" s="30"/>
      <c r="AR184" s="168" t="s">
        <v>148</v>
      </c>
      <c r="AT184" s="168" t="s">
        <v>143</v>
      </c>
      <c r="AU184" s="168" t="s">
        <v>80</v>
      </c>
      <c r="AY184" s="15" t="s">
        <v>142</v>
      </c>
      <c r="BE184" s="169">
        <f>IF(N184="základní",J184,0)</f>
        <v>0</v>
      </c>
      <c r="BF184" s="169">
        <f>IF(N184="snížená",J184,0)</f>
        <v>0</v>
      </c>
      <c r="BG184" s="169">
        <f>IF(N184="zákl. přenesená",J184,0)</f>
        <v>0</v>
      </c>
      <c r="BH184" s="169">
        <f>IF(N184="sníž. přenesená",J184,0)</f>
        <v>0</v>
      </c>
      <c r="BI184" s="169">
        <f>IF(N184="nulová",J184,0)</f>
        <v>0</v>
      </c>
      <c r="BJ184" s="15" t="s">
        <v>80</v>
      </c>
      <c r="BK184" s="169">
        <f>ROUND(I184*H184,2)</f>
        <v>0</v>
      </c>
      <c r="BL184" s="15" t="s">
        <v>148</v>
      </c>
      <c r="BM184" s="168" t="s">
        <v>241</v>
      </c>
    </row>
    <row r="185" spans="1:65" s="2" customFormat="1" ht="24" customHeight="1">
      <c r="A185" s="30"/>
      <c r="B185" s="156"/>
      <c r="C185" s="157" t="s">
        <v>228</v>
      </c>
      <c r="D185" s="157" t="s">
        <v>143</v>
      </c>
      <c r="E185" s="158" t="s">
        <v>242</v>
      </c>
      <c r="F185" s="159" t="s">
        <v>243</v>
      </c>
      <c r="G185" s="160" t="s">
        <v>146</v>
      </c>
      <c r="H185" s="161">
        <v>20.704999999999998</v>
      </c>
      <c r="I185" s="162"/>
      <c r="J185" s="163">
        <f>ROUND(I185*H185,2)</f>
        <v>0</v>
      </c>
      <c r="K185" s="159" t="s">
        <v>147</v>
      </c>
      <c r="L185" s="31"/>
      <c r="M185" s="164" t="s">
        <v>1</v>
      </c>
      <c r="N185" s="165" t="s">
        <v>37</v>
      </c>
      <c r="O185" s="56"/>
      <c r="P185" s="166">
        <f>O185*H185</f>
        <v>0</v>
      </c>
      <c r="Q185" s="166">
        <v>0</v>
      </c>
      <c r="R185" s="166">
        <f>Q185*H185</f>
        <v>0</v>
      </c>
      <c r="S185" s="166">
        <v>0</v>
      </c>
      <c r="T185" s="167">
        <f>S185*H185</f>
        <v>0</v>
      </c>
      <c r="U185" s="30"/>
      <c r="V185" s="30"/>
      <c r="W185" s="30"/>
      <c r="X185" s="30"/>
      <c r="Y185" s="30"/>
      <c r="Z185" s="30"/>
      <c r="AA185" s="30"/>
      <c r="AB185" s="30"/>
      <c r="AC185" s="30"/>
      <c r="AD185" s="30"/>
      <c r="AE185" s="30"/>
      <c r="AR185" s="168" t="s">
        <v>148</v>
      </c>
      <c r="AT185" s="168" t="s">
        <v>143</v>
      </c>
      <c r="AU185" s="168" t="s">
        <v>80</v>
      </c>
      <c r="AY185" s="15" t="s">
        <v>142</v>
      </c>
      <c r="BE185" s="169">
        <f>IF(N185="základní",J185,0)</f>
        <v>0</v>
      </c>
      <c r="BF185" s="169">
        <f>IF(N185="snížená",J185,0)</f>
        <v>0</v>
      </c>
      <c r="BG185" s="169">
        <f>IF(N185="zákl. přenesená",J185,0)</f>
        <v>0</v>
      </c>
      <c r="BH185" s="169">
        <f>IF(N185="sníž. přenesená",J185,0)</f>
        <v>0</v>
      </c>
      <c r="BI185" s="169">
        <f>IF(N185="nulová",J185,0)</f>
        <v>0</v>
      </c>
      <c r="BJ185" s="15" t="s">
        <v>80</v>
      </c>
      <c r="BK185" s="169">
        <f>ROUND(I185*H185,2)</f>
        <v>0</v>
      </c>
      <c r="BL185" s="15" t="s">
        <v>148</v>
      </c>
      <c r="BM185" s="168" t="s">
        <v>244</v>
      </c>
    </row>
    <row r="186" spans="1:65" s="2" customFormat="1" ht="16.5" customHeight="1">
      <c r="A186" s="30"/>
      <c r="B186" s="156"/>
      <c r="C186" s="157" t="s">
        <v>245</v>
      </c>
      <c r="D186" s="157" t="s">
        <v>143</v>
      </c>
      <c r="E186" s="158" t="s">
        <v>246</v>
      </c>
      <c r="F186" s="159" t="s">
        <v>247</v>
      </c>
      <c r="G186" s="160" t="s">
        <v>146</v>
      </c>
      <c r="H186" s="161">
        <v>20.704999999999998</v>
      </c>
      <c r="I186" s="162"/>
      <c r="J186" s="163">
        <f>ROUND(I186*H186,2)</f>
        <v>0</v>
      </c>
      <c r="K186" s="159" t="s">
        <v>147</v>
      </c>
      <c r="L186" s="31"/>
      <c r="M186" s="164" t="s">
        <v>1</v>
      </c>
      <c r="N186" s="165" t="s">
        <v>37</v>
      </c>
      <c r="O186" s="56"/>
      <c r="P186" s="166">
        <f>O186*H186</f>
        <v>0</v>
      </c>
      <c r="Q186" s="166">
        <v>0</v>
      </c>
      <c r="R186" s="166">
        <f>Q186*H186</f>
        <v>0</v>
      </c>
      <c r="S186" s="166">
        <v>0</v>
      </c>
      <c r="T186" s="167">
        <f>S186*H186</f>
        <v>0</v>
      </c>
      <c r="U186" s="30"/>
      <c r="V186" s="30"/>
      <c r="W186" s="30"/>
      <c r="X186" s="30"/>
      <c r="Y186" s="30"/>
      <c r="Z186" s="30"/>
      <c r="AA186" s="30"/>
      <c r="AB186" s="30"/>
      <c r="AC186" s="30"/>
      <c r="AD186" s="30"/>
      <c r="AE186" s="30"/>
      <c r="AR186" s="168" t="s">
        <v>148</v>
      </c>
      <c r="AT186" s="168" t="s">
        <v>143</v>
      </c>
      <c r="AU186" s="168" t="s">
        <v>80</v>
      </c>
      <c r="AY186" s="15" t="s">
        <v>142</v>
      </c>
      <c r="BE186" s="169">
        <f>IF(N186="základní",J186,0)</f>
        <v>0</v>
      </c>
      <c r="BF186" s="169">
        <f>IF(N186="snížená",J186,0)</f>
        <v>0</v>
      </c>
      <c r="BG186" s="169">
        <f>IF(N186="zákl. přenesená",J186,0)</f>
        <v>0</v>
      </c>
      <c r="BH186" s="169">
        <f>IF(N186="sníž. přenesená",J186,0)</f>
        <v>0</v>
      </c>
      <c r="BI186" s="169">
        <f>IF(N186="nulová",J186,0)</f>
        <v>0</v>
      </c>
      <c r="BJ186" s="15" t="s">
        <v>80</v>
      </c>
      <c r="BK186" s="169">
        <f>ROUND(I186*H186,2)</f>
        <v>0</v>
      </c>
      <c r="BL186" s="15" t="s">
        <v>148</v>
      </c>
      <c r="BM186" s="168" t="s">
        <v>248</v>
      </c>
    </row>
    <row r="187" spans="1:65" s="13" customFormat="1" ht="11.25">
      <c r="B187" s="170"/>
      <c r="D187" s="171" t="s">
        <v>153</v>
      </c>
      <c r="E187" s="172" t="s">
        <v>1</v>
      </c>
      <c r="F187" s="173" t="s">
        <v>249</v>
      </c>
      <c r="H187" s="174">
        <v>20.704999999999998</v>
      </c>
      <c r="I187" s="175"/>
      <c r="L187" s="170"/>
      <c r="M187" s="176"/>
      <c r="N187" s="177"/>
      <c r="O187" s="177"/>
      <c r="P187" s="177"/>
      <c r="Q187" s="177"/>
      <c r="R187" s="177"/>
      <c r="S187" s="177"/>
      <c r="T187" s="178"/>
      <c r="AT187" s="172" t="s">
        <v>153</v>
      </c>
      <c r="AU187" s="172" t="s">
        <v>80</v>
      </c>
      <c r="AV187" s="13" t="s">
        <v>82</v>
      </c>
      <c r="AW187" s="13" t="s">
        <v>29</v>
      </c>
      <c r="AX187" s="13" t="s">
        <v>80</v>
      </c>
      <c r="AY187" s="172" t="s">
        <v>142</v>
      </c>
    </row>
    <row r="188" spans="1:65" s="2" customFormat="1" ht="24" customHeight="1">
      <c r="A188" s="30"/>
      <c r="B188" s="156"/>
      <c r="C188" s="157" t="s">
        <v>237</v>
      </c>
      <c r="D188" s="157" t="s">
        <v>143</v>
      </c>
      <c r="E188" s="158" t="s">
        <v>250</v>
      </c>
      <c r="F188" s="159" t="s">
        <v>251</v>
      </c>
      <c r="G188" s="160" t="s">
        <v>252</v>
      </c>
      <c r="H188" s="161">
        <v>1</v>
      </c>
      <c r="I188" s="162"/>
      <c r="J188" s="163">
        <f>ROUND(I188*H188,2)</f>
        <v>0</v>
      </c>
      <c r="K188" s="159" t="s">
        <v>1</v>
      </c>
      <c r="L188" s="31"/>
      <c r="M188" s="164" t="s">
        <v>1</v>
      </c>
      <c r="N188" s="165" t="s">
        <v>37</v>
      </c>
      <c r="O188" s="56"/>
      <c r="P188" s="166">
        <f>O188*H188</f>
        <v>0</v>
      </c>
      <c r="Q188" s="166">
        <v>0</v>
      </c>
      <c r="R188" s="166">
        <f>Q188*H188</f>
        <v>0</v>
      </c>
      <c r="S188" s="166">
        <v>0</v>
      </c>
      <c r="T188" s="167">
        <f>S188*H188</f>
        <v>0</v>
      </c>
      <c r="U188" s="30"/>
      <c r="V188" s="30"/>
      <c r="W188" s="30"/>
      <c r="X188" s="30"/>
      <c r="Y188" s="30"/>
      <c r="Z188" s="30"/>
      <c r="AA188" s="30"/>
      <c r="AB188" s="30"/>
      <c r="AC188" s="30"/>
      <c r="AD188" s="30"/>
      <c r="AE188" s="30"/>
      <c r="AR188" s="168" t="s">
        <v>148</v>
      </c>
      <c r="AT188" s="168" t="s">
        <v>143</v>
      </c>
      <c r="AU188" s="168" t="s">
        <v>80</v>
      </c>
      <c r="AY188" s="15" t="s">
        <v>142</v>
      </c>
      <c r="BE188" s="169">
        <f>IF(N188="základní",J188,0)</f>
        <v>0</v>
      </c>
      <c r="BF188" s="169">
        <f>IF(N188="snížená",J188,0)</f>
        <v>0</v>
      </c>
      <c r="BG188" s="169">
        <f>IF(N188="zákl. přenesená",J188,0)</f>
        <v>0</v>
      </c>
      <c r="BH188" s="169">
        <f>IF(N188="sníž. přenesená",J188,0)</f>
        <v>0</v>
      </c>
      <c r="BI188" s="169">
        <f>IF(N188="nulová",J188,0)</f>
        <v>0</v>
      </c>
      <c r="BJ188" s="15" t="s">
        <v>80</v>
      </c>
      <c r="BK188" s="169">
        <f>ROUND(I188*H188,2)</f>
        <v>0</v>
      </c>
      <c r="BL188" s="15" t="s">
        <v>148</v>
      </c>
      <c r="BM188" s="168" t="s">
        <v>253</v>
      </c>
    </row>
    <row r="189" spans="1:65" s="2" customFormat="1" ht="36" customHeight="1">
      <c r="A189" s="30"/>
      <c r="B189" s="156"/>
      <c r="C189" s="157" t="s">
        <v>254</v>
      </c>
      <c r="D189" s="157" t="s">
        <v>143</v>
      </c>
      <c r="E189" s="158" t="s">
        <v>255</v>
      </c>
      <c r="F189" s="159" t="s">
        <v>256</v>
      </c>
      <c r="G189" s="160" t="s">
        <v>224</v>
      </c>
      <c r="H189" s="161">
        <v>12.815</v>
      </c>
      <c r="I189" s="162"/>
      <c r="J189" s="163">
        <f>ROUND(I189*H189,2)</f>
        <v>0</v>
      </c>
      <c r="K189" s="159" t="s">
        <v>1</v>
      </c>
      <c r="L189" s="31"/>
      <c r="M189" s="164" t="s">
        <v>1</v>
      </c>
      <c r="N189" s="165" t="s">
        <v>37</v>
      </c>
      <c r="O189" s="56"/>
      <c r="P189" s="166">
        <f>O189*H189</f>
        <v>0</v>
      </c>
      <c r="Q189" s="166">
        <v>0</v>
      </c>
      <c r="R189" s="166">
        <f>Q189*H189</f>
        <v>0</v>
      </c>
      <c r="S189" s="166">
        <v>0</v>
      </c>
      <c r="T189" s="167">
        <f>S189*H189</f>
        <v>0</v>
      </c>
      <c r="U189" s="30"/>
      <c r="V189" s="30"/>
      <c r="W189" s="30"/>
      <c r="X189" s="30"/>
      <c r="Y189" s="30"/>
      <c r="Z189" s="30"/>
      <c r="AA189" s="30"/>
      <c r="AB189" s="30"/>
      <c r="AC189" s="30"/>
      <c r="AD189" s="30"/>
      <c r="AE189" s="30"/>
      <c r="AR189" s="168" t="s">
        <v>148</v>
      </c>
      <c r="AT189" s="168" t="s">
        <v>143</v>
      </c>
      <c r="AU189" s="168" t="s">
        <v>80</v>
      </c>
      <c r="AY189" s="15" t="s">
        <v>142</v>
      </c>
      <c r="BE189" s="169">
        <f>IF(N189="základní",J189,0)</f>
        <v>0</v>
      </c>
      <c r="BF189" s="169">
        <f>IF(N189="snížená",J189,0)</f>
        <v>0</v>
      </c>
      <c r="BG189" s="169">
        <f>IF(N189="zákl. přenesená",J189,0)</f>
        <v>0</v>
      </c>
      <c r="BH189" s="169">
        <f>IF(N189="sníž. přenesená",J189,0)</f>
        <v>0</v>
      </c>
      <c r="BI189" s="169">
        <f>IF(N189="nulová",J189,0)</f>
        <v>0</v>
      </c>
      <c r="BJ189" s="15" t="s">
        <v>80</v>
      </c>
      <c r="BK189" s="169">
        <f>ROUND(I189*H189,2)</f>
        <v>0</v>
      </c>
      <c r="BL189" s="15" t="s">
        <v>148</v>
      </c>
      <c r="BM189" s="168" t="s">
        <v>257</v>
      </c>
    </row>
    <row r="190" spans="1:65" s="2" customFormat="1" ht="24" customHeight="1">
      <c r="A190" s="30"/>
      <c r="B190" s="156"/>
      <c r="C190" s="157" t="s">
        <v>241</v>
      </c>
      <c r="D190" s="157" t="s">
        <v>143</v>
      </c>
      <c r="E190" s="158" t="s">
        <v>258</v>
      </c>
      <c r="F190" s="159" t="s">
        <v>259</v>
      </c>
      <c r="G190" s="160" t="s">
        <v>146</v>
      </c>
      <c r="H190" s="161">
        <v>6.4080000000000004</v>
      </c>
      <c r="I190" s="162"/>
      <c r="J190" s="163">
        <f>ROUND(I190*H190,2)</f>
        <v>0</v>
      </c>
      <c r="K190" s="159" t="s">
        <v>1</v>
      </c>
      <c r="L190" s="31"/>
      <c r="M190" s="164" t="s">
        <v>1</v>
      </c>
      <c r="N190" s="165" t="s">
        <v>37</v>
      </c>
      <c r="O190" s="56"/>
      <c r="P190" s="166">
        <f>O190*H190</f>
        <v>0</v>
      </c>
      <c r="Q190" s="166">
        <v>0</v>
      </c>
      <c r="R190" s="166">
        <f>Q190*H190</f>
        <v>0</v>
      </c>
      <c r="S190" s="166">
        <v>0</v>
      </c>
      <c r="T190" s="167">
        <f>S190*H190</f>
        <v>0</v>
      </c>
      <c r="U190" s="30"/>
      <c r="V190" s="30"/>
      <c r="W190" s="30"/>
      <c r="X190" s="30"/>
      <c r="Y190" s="30"/>
      <c r="Z190" s="30"/>
      <c r="AA190" s="30"/>
      <c r="AB190" s="30"/>
      <c r="AC190" s="30"/>
      <c r="AD190" s="30"/>
      <c r="AE190" s="30"/>
      <c r="AR190" s="168" t="s">
        <v>148</v>
      </c>
      <c r="AT190" s="168" t="s">
        <v>143</v>
      </c>
      <c r="AU190" s="168" t="s">
        <v>80</v>
      </c>
      <c r="AY190" s="15" t="s">
        <v>142</v>
      </c>
      <c r="BE190" s="169">
        <f>IF(N190="základní",J190,0)</f>
        <v>0</v>
      </c>
      <c r="BF190" s="169">
        <f>IF(N190="snížená",J190,0)</f>
        <v>0</v>
      </c>
      <c r="BG190" s="169">
        <f>IF(N190="zákl. přenesená",J190,0)</f>
        <v>0</v>
      </c>
      <c r="BH190" s="169">
        <f>IF(N190="sníž. přenesená",J190,0)</f>
        <v>0</v>
      </c>
      <c r="BI190" s="169">
        <f>IF(N190="nulová",J190,0)</f>
        <v>0</v>
      </c>
      <c r="BJ190" s="15" t="s">
        <v>80</v>
      </c>
      <c r="BK190" s="169">
        <f>ROUND(I190*H190,2)</f>
        <v>0</v>
      </c>
      <c r="BL190" s="15" t="s">
        <v>148</v>
      </c>
      <c r="BM190" s="168" t="s">
        <v>260</v>
      </c>
    </row>
    <row r="191" spans="1:65" s="2" customFormat="1" ht="16.5" customHeight="1">
      <c r="A191" s="30"/>
      <c r="B191" s="156"/>
      <c r="C191" s="157" t="s">
        <v>261</v>
      </c>
      <c r="D191" s="157" t="s">
        <v>143</v>
      </c>
      <c r="E191" s="158" t="s">
        <v>262</v>
      </c>
      <c r="F191" s="159" t="s">
        <v>263</v>
      </c>
      <c r="G191" s="160" t="s">
        <v>146</v>
      </c>
      <c r="H191" s="161">
        <v>8.8420000000000005</v>
      </c>
      <c r="I191" s="162"/>
      <c r="J191" s="163">
        <f>ROUND(I191*H191,2)</f>
        <v>0</v>
      </c>
      <c r="K191" s="159" t="s">
        <v>1</v>
      </c>
      <c r="L191" s="31"/>
      <c r="M191" s="164" t="s">
        <v>1</v>
      </c>
      <c r="N191" s="165" t="s">
        <v>37</v>
      </c>
      <c r="O191" s="56"/>
      <c r="P191" s="166">
        <f>O191*H191</f>
        <v>0</v>
      </c>
      <c r="Q191" s="166">
        <v>0</v>
      </c>
      <c r="R191" s="166">
        <f>Q191*H191</f>
        <v>0</v>
      </c>
      <c r="S191" s="166">
        <v>0</v>
      </c>
      <c r="T191" s="167">
        <f>S191*H191</f>
        <v>0</v>
      </c>
      <c r="U191" s="30"/>
      <c r="V191" s="30"/>
      <c r="W191" s="30"/>
      <c r="X191" s="30"/>
      <c r="Y191" s="30"/>
      <c r="Z191" s="30"/>
      <c r="AA191" s="30"/>
      <c r="AB191" s="30"/>
      <c r="AC191" s="30"/>
      <c r="AD191" s="30"/>
      <c r="AE191" s="30"/>
      <c r="AR191" s="168" t="s">
        <v>148</v>
      </c>
      <c r="AT191" s="168" t="s">
        <v>143</v>
      </c>
      <c r="AU191" s="168" t="s">
        <v>80</v>
      </c>
      <c r="AY191" s="15" t="s">
        <v>142</v>
      </c>
      <c r="BE191" s="169">
        <f>IF(N191="základní",J191,0)</f>
        <v>0</v>
      </c>
      <c r="BF191" s="169">
        <f>IF(N191="snížená",J191,0)</f>
        <v>0</v>
      </c>
      <c r="BG191" s="169">
        <f>IF(N191="zákl. přenesená",J191,0)</f>
        <v>0</v>
      </c>
      <c r="BH191" s="169">
        <f>IF(N191="sníž. přenesená",J191,0)</f>
        <v>0</v>
      </c>
      <c r="BI191" s="169">
        <f>IF(N191="nulová",J191,0)</f>
        <v>0</v>
      </c>
      <c r="BJ191" s="15" t="s">
        <v>80</v>
      </c>
      <c r="BK191" s="169">
        <f>ROUND(I191*H191,2)</f>
        <v>0</v>
      </c>
      <c r="BL191" s="15" t="s">
        <v>148</v>
      </c>
      <c r="BM191" s="168" t="s">
        <v>264</v>
      </c>
    </row>
    <row r="192" spans="1:65" s="12" customFormat="1" ht="25.9" customHeight="1">
      <c r="B192" s="145"/>
      <c r="D192" s="146" t="s">
        <v>71</v>
      </c>
      <c r="E192" s="147" t="s">
        <v>265</v>
      </c>
      <c r="F192" s="147" t="s">
        <v>266</v>
      </c>
      <c r="I192" s="148"/>
      <c r="J192" s="149">
        <f>BK192</f>
        <v>0</v>
      </c>
      <c r="L192" s="145"/>
      <c r="M192" s="150"/>
      <c r="N192" s="151"/>
      <c r="O192" s="151"/>
      <c r="P192" s="152">
        <f>SUM(P193:P200)</f>
        <v>0</v>
      </c>
      <c r="Q192" s="151"/>
      <c r="R192" s="152">
        <f>SUM(R193:R200)</f>
        <v>0</v>
      </c>
      <c r="S192" s="151"/>
      <c r="T192" s="153">
        <f>SUM(T193:T200)</f>
        <v>0</v>
      </c>
      <c r="AR192" s="146" t="s">
        <v>80</v>
      </c>
      <c r="AT192" s="154" t="s">
        <v>71</v>
      </c>
      <c r="AU192" s="154" t="s">
        <v>72</v>
      </c>
      <c r="AY192" s="146" t="s">
        <v>142</v>
      </c>
      <c r="BK192" s="155">
        <f>SUM(BK193:BK200)</f>
        <v>0</v>
      </c>
    </row>
    <row r="193" spans="1:65" s="2" customFormat="1" ht="24" customHeight="1">
      <c r="A193" s="30"/>
      <c r="B193" s="156"/>
      <c r="C193" s="157" t="s">
        <v>257</v>
      </c>
      <c r="D193" s="157" t="s">
        <v>143</v>
      </c>
      <c r="E193" s="158" t="s">
        <v>267</v>
      </c>
      <c r="F193" s="159" t="s">
        <v>268</v>
      </c>
      <c r="G193" s="160" t="s">
        <v>146</v>
      </c>
      <c r="H193" s="161">
        <v>59.13</v>
      </c>
      <c r="I193" s="162"/>
      <c r="J193" s="163">
        <f t="shared" ref="J193:J200" si="10">ROUND(I193*H193,2)</f>
        <v>0</v>
      </c>
      <c r="K193" s="159" t="s">
        <v>1</v>
      </c>
      <c r="L193" s="31"/>
      <c r="M193" s="164" t="s">
        <v>1</v>
      </c>
      <c r="N193" s="165" t="s">
        <v>37</v>
      </c>
      <c r="O193" s="56"/>
      <c r="P193" s="166">
        <f t="shared" ref="P193:P200" si="11">O193*H193</f>
        <v>0</v>
      </c>
      <c r="Q193" s="166">
        <v>0</v>
      </c>
      <c r="R193" s="166">
        <f t="shared" ref="R193:R200" si="12">Q193*H193</f>
        <v>0</v>
      </c>
      <c r="S193" s="166">
        <v>0</v>
      </c>
      <c r="T193" s="167">
        <f t="shared" ref="T193:T200" si="13">S193*H193</f>
        <v>0</v>
      </c>
      <c r="U193" s="30"/>
      <c r="V193" s="30"/>
      <c r="W193" s="30"/>
      <c r="X193" s="30"/>
      <c r="Y193" s="30"/>
      <c r="Z193" s="30"/>
      <c r="AA193" s="30"/>
      <c r="AB193" s="30"/>
      <c r="AC193" s="30"/>
      <c r="AD193" s="30"/>
      <c r="AE193" s="30"/>
      <c r="AR193" s="168" t="s">
        <v>148</v>
      </c>
      <c r="AT193" s="168" t="s">
        <v>143</v>
      </c>
      <c r="AU193" s="168" t="s">
        <v>80</v>
      </c>
      <c r="AY193" s="15" t="s">
        <v>142</v>
      </c>
      <c r="BE193" s="169">
        <f t="shared" ref="BE193:BE200" si="14">IF(N193="základní",J193,0)</f>
        <v>0</v>
      </c>
      <c r="BF193" s="169">
        <f t="shared" ref="BF193:BF200" si="15">IF(N193="snížená",J193,0)</f>
        <v>0</v>
      </c>
      <c r="BG193" s="169">
        <f t="shared" ref="BG193:BG200" si="16">IF(N193="zákl. přenesená",J193,0)</f>
        <v>0</v>
      </c>
      <c r="BH193" s="169">
        <f t="shared" ref="BH193:BH200" si="17">IF(N193="sníž. přenesená",J193,0)</f>
        <v>0</v>
      </c>
      <c r="BI193" s="169">
        <f t="shared" ref="BI193:BI200" si="18">IF(N193="nulová",J193,0)</f>
        <v>0</v>
      </c>
      <c r="BJ193" s="15" t="s">
        <v>80</v>
      </c>
      <c r="BK193" s="169">
        <f t="shared" ref="BK193:BK200" si="19">ROUND(I193*H193,2)</f>
        <v>0</v>
      </c>
      <c r="BL193" s="15" t="s">
        <v>148</v>
      </c>
      <c r="BM193" s="168" t="s">
        <v>269</v>
      </c>
    </row>
    <row r="194" spans="1:65" s="2" customFormat="1" ht="24" customHeight="1">
      <c r="A194" s="30"/>
      <c r="B194" s="156"/>
      <c r="C194" s="157" t="s">
        <v>270</v>
      </c>
      <c r="D194" s="157" t="s">
        <v>143</v>
      </c>
      <c r="E194" s="158" t="s">
        <v>271</v>
      </c>
      <c r="F194" s="159" t="s">
        <v>272</v>
      </c>
      <c r="G194" s="160" t="s">
        <v>146</v>
      </c>
      <c r="H194" s="161">
        <v>18.291</v>
      </c>
      <c r="I194" s="162"/>
      <c r="J194" s="163">
        <f t="shared" si="10"/>
        <v>0</v>
      </c>
      <c r="K194" s="159" t="s">
        <v>1</v>
      </c>
      <c r="L194" s="31"/>
      <c r="M194" s="164" t="s">
        <v>1</v>
      </c>
      <c r="N194" s="165" t="s">
        <v>37</v>
      </c>
      <c r="O194" s="56"/>
      <c r="P194" s="166">
        <f t="shared" si="11"/>
        <v>0</v>
      </c>
      <c r="Q194" s="166">
        <v>0</v>
      </c>
      <c r="R194" s="166">
        <f t="shared" si="12"/>
        <v>0</v>
      </c>
      <c r="S194" s="166">
        <v>0</v>
      </c>
      <c r="T194" s="167">
        <f t="shared" si="13"/>
        <v>0</v>
      </c>
      <c r="U194" s="30"/>
      <c r="V194" s="30"/>
      <c r="W194" s="30"/>
      <c r="X194" s="30"/>
      <c r="Y194" s="30"/>
      <c r="Z194" s="30"/>
      <c r="AA194" s="30"/>
      <c r="AB194" s="30"/>
      <c r="AC194" s="30"/>
      <c r="AD194" s="30"/>
      <c r="AE194" s="30"/>
      <c r="AR194" s="168" t="s">
        <v>148</v>
      </c>
      <c r="AT194" s="168" t="s">
        <v>143</v>
      </c>
      <c r="AU194" s="168" t="s">
        <v>80</v>
      </c>
      <c r="AY194" s="15" t="s">
        <v>142</v>
      </c>
      <c r="BE194" s="169">
        <f t="shared" si="14"/>
        <v>0</v>
      </c>
      <c r="BF194" s="169">
        <f t="shared" si="15"/>
        <v>0</v>
      </c>
      <c r="BG194" s="169">
        <f t="shared" si="16"/>
        <v>0</v>
      </c>
      <c r="BH194" s="169">
        <f t="shared" si="17"/>
        <v>0</v>
      </c>
      <c r="BI194" s="169">
        <f t="shared" si="18"/>
        <v>0</v>
      </c>
      <c r="BJ194" s="15" t="s">
        <v>80</v>
      </c>
      <c r="BK194" s="169">
        <f t="shared" si="19"/>
        <v>0</v>
      </c>
      <c r="BL194" s="15" t="s">
        <v>148</v>
      </c>
      <c r="BM194" s="168" t="s">
        <v>273</v>
      </c>
    </row>
    <row r="195" spans="1:65" s="2" customFormat="1" ht="16.5" customHeight="1">
      <c r="A195" s="30"/>
      <c r="B195" s="156"/>
      <c r="C195" s="157" t="s">
        <v>260</v>
      </c>
      <c r="D195" s="157" t="s">
        <v>143</v>
      </c>
      <c r="E195" s="158" t="s">
        <v>274</v>
      </c>
      <c r="F195" s="159" t="s">
        <v>275</v>
      </c>
      <c r="G195" s="160" t="s">
        <v>224</v>
      </c>
      <c r="H195" s="161">
        <v>35.090000000000003</v>
      </c>
      <c r="I195" s="162"/>
      <c r="J195" s="163">
        <f t="shared" si="10"/>
        <v>0</v>
      </c>
      <c r="K195" s="159" t="s">
        <v>1</v>
      </c>
      <c r="L195" s="31"/>
      <c r="M195" s="164" t="s">
        <v>1</v>
      </c>
      <c r="N195" s="165" t="s">
        <v>37</v>
      </c>
      <c r="O195" s="56"/>
      <c r="P195" s="166">
        <f t="shared" si="11"/>
        <v>0</v>
      </c>
      <c r="Q195" s="166">
        <v>0</v>
      </c>
      <c r="R195" s="166">
        <f t="shared" si="12"/>
        <v>0</v>
      </c>
      <c r="S195" s="166">
        <v>0</v>
      </c>
      <c r="T195" s="167">
        <f t="shared" si="13"/>
        <v>0</v>
      </c>
      <c r="U195" s="30"/>
      <c r="V195" s="30"/>
      <c r="W195" s="30"/>
      <c r="X195" s="30"/>
      <c r="Y195" s="30"/>
      <c r="Z195" s="30"/>
      <c r="AA195" s="30"/>
      <c r="AB195" s="30"/>
      <c r="AC195" s="30"/>
      <c r="AD195" s="30"/>
      <c r="AE195" s="30"/>
      <c r="AR195" s="168" t="s">
        <v>148</v>
      </c>
      <c r="AT195" s="168" t="s">
        <v>143</v>
      </c>
      <c r="AU195" s="168" t="s">
        <v>80</v>
      </c>
      <c r="AY195" s="15" t="s">
        <v>142</v>
      </c>
      <c r="BE195" s="169">
        <f t="shared" si="14"/>
        <v>0</v>
      </c>
      <c r="BF195" s="169">
        <f t="shared" si="15"/>
        <v>0</v>
      </c>
      <c r="BG195" s="169">
        <f t="shared" si="16"/>
        <v>0</v>
      </c>
      <c r="BH195" s="169">
        <f t="shared" si="17"/>
        <v>0</v>
      </c>
      <c r="BI195" s="169">
        <f t="shared" si="18"/>
        <v>0</v>
      </c>
      <c r="BJ195" s="15" t="s">
        <v>80</v>
      </c>
      <c r="BK195" s="169">
        <f t="shared" si="19"/>
        <v>0</v>
      </c>
      <c r="BL195" s="15" t="s">
        <v>148</v>
      </c>
      <c r="BM195" s="168" t="s">
        <v>276</v>
      </c>
    </row>
    <row r="196" spans="1:65" s="2" customFormat="1" ht="24" customHeight="1">
      <c r="A196" s="30"/>
      <c r="B196" s="156"/>
      <c r="C196" s="157" t="s">
        <v>277</v>
      </c>
      <c r="D196" s="157" t="s">
        <v>143</v>
      </c>
      <c r="E196" s="158" t="s">
        <v>278</v>
      </c>
      <c r="F196" s="159" t="s">
        <v>279</v>
      </c>
      <c r="G196" s="160" t="s">
        <v>280</v>
      </c>
      <c r="H196" s="161">
        <v>6</v>
      </c>
      <c r="I196" s="162"/>
      <c r="J196" s="163">
        <f t="shared" si="10"/>
        <v>0</v>
      </c>
      <c r="K196" s="159" t="s">
        <v>1</v>
      </c>
      <c r="L196" s="31"/>
      <c r="M196" s="164" t="s">
        <v>1</v>
      </c>
      <c r="N196" s="165" t="s">
        <v>37</v>
      </c>
      <c r="O196" s="56"/>
      <c r="P196" s="166">
        <f t="shared" si="11"/>
        <v>0</v>
      </c>
      <c r="Q196" s="166">
        <v>0</v>
      </c>
      <c r="R196" s="166">
        <f t="shared" si="12"/>
        <v>0</v>
      </c>
      <c r="S196" s="166">
        <v>0</v>
      </c>
      <c r="T196" s="167">
        <f t="shared" si="13"/>
        <v>0</v>
      </c>
      <c r="U196" s="30"/>
      <c r="V196" s="30"/>
      <c r="W196" s="30"/>
      <c r="X196" s="30"/>
      <c r="Y196" s="30"/>
      <c r="Z196" s="30"/>
      <c r="AA196" s="30"/>
      <c r="AB196" s="30"/>
      <c r="AC196" s="30"/>
      <c r="AD196" s="30"/>
      <c r="AE196" s="30"/>
      <c r="AR196" s="168" t="s">
        <v>148</v>
      </c>
      <c r="AT196" s="168" t="s">
        <v>143</v>
      </c>
      <c r="AU196" s="168" t="s">
        <v>80</v>
      </c>
      <c r="AY196" s="15" t="s">
        <v>142</v>
      </c>
      <c r="BE196" s="169">
        <f t="shared" si="14"/>
        <v>0</v>
      </c>
      <c r="BF196" s="169">
        <f t="shared" si="15"/>
        <v>0</v>
      </c>
      <c r="BG196" s="169">
        <f t="shared" si="16"/>
        <v>0</v>
      </c>
      <c r="BH196" s="169">
        <f t="shared" si="17"/>
        <v>0</v>
      </c>
      <c r="BI196" s="169">
        <f t="shared" si="18"/>
        <v>0</v>
      </c>
      <c r="BJ196" s="15" t="s">
        <v>80</v>
      </c>
      <c r="BK196" s="169">
        <f t="shared" si="19"/>
        <v>0</v>
      </c>
      <c r="BL196" s="15" t="s">
        <v>148</v>
      </c>
      <c r="BM196" s="168" t="s">
        <v>281</v>
      </c>
    </row>
    <row r="197" spans="1:65" s="2" customFormat="1" ht="16.5" customHeight="1">
      <c r="A197" s="30"/>
      <c r="B197" s="156"/>
      <c r="C197" s="157" t="s">
        <v>264</v>
      </c>
      <c r="D197" s="157" t="s">
        <v>143</v>
      </c>
      <c r="E197" s="158" t="s">
        <v>282</v>
      </c>
      <c r="F197" s="159" t="s">
        <v>283</v>
      </c>
      <c r="G197" s="160" t="s">
        <v>146</v>
      </c>
      <c r="H197" s="161">
        <v>15.791</v>
      </c>
      <c r="I197" s="162"/>
      <c r="J197" s="163">
        <f t="shared" si="10"/>
        <v>0</v>
      </c>
      <c r="K197" s="159" t="s">
        <v>1</v>
      </c>
      <c r="L197" s="31"/>
      <c r="M197" s="164" t="s">
        <v>1</v>
      </c>
      <c r="N197" s="165" t="s">
        <v>37</v>
      </c>
      <c r="O197" s="56"/>
      <c r="P197" s="166">
        <f t="shared" si="11"/>
        <v>0</v>
      </c>
      <c r="Q197" s="166">
        <v>0</v>
      </c>
      <c r="R197" s="166">
        <f t="shared" si="12"/>
        <v>0</v>
      </c>
      <c r="S197" s="166">
        <v>0</v>
      </c>
      <c r="T197" s="167">
        <f t="shared" si="13"/>
        <v>0</v>
      </c>
      <c r="U197" s="30"/>
      <c r="V197" s="30"/>
      <c r="W197" s="30"/>
      <c r="X197" s="30"/>
      <c r="Y197" s="30"/>
      <c r="Z197" s="30"/>
      <c r="AA197" s="30"/>
      <c r="AB197" s="30"/>
      <c r="AC197" s="30"/>
      <c r="AD197" s="30"/>
      <c r="AE197" s="30"/>
      <c r="AR197" s="168" t="s">
        <v>148</v>
      </c>
      <c r="AT197" s="168" t="s">
        <v>143</v>
      </c>
      <c r="AU197" s="168" t="s">
        <v>80</v>
      </c>
      <c r="AY197" s="15" t="s">
        <v>142</v>
      </c>
      <c r="BE197" s="169">
        <f t="shared" si="14"/>
        <v>0</v>
      </c>
      <c r="BF197" s="169">
        <f t="shared" si="15"/>
        <v>0</v>
      </c>
      <c r="BG197" s="169">
        <f t="shared" si="16"/>
        <v>0</v>
      </c>
      <c r="BH197" s="169">
        <f t="shared" si="17"/>
        <v>0</v>
      </c>
      <c r="BI197" s="169">
        <f t="shared" si="18"/>
        <v>0</v>
      </c>
      <c r="BJ197" s="15" t="s">
        <v>80</v>
      </c>
      <c r="BK197" s="169">
        <f t="shared" si="19"/>
        <v>0</v>
      </c>
      <c r="BL197" s="15" t="s">
        <v>148</v>
      </c>
      <c r="BM197" s="168" t="s">
        <v>284</v>
      </c>
    </row>
    <row r="198" spans="1:65" s="2" customFormat="1" ht="36" customHeight="1">
      <c r="A198" s="30"/>
      <c r="B198" s="156"/>
      <c r="C198" s="157" t="s">
        <v>285</v>
      </c>
      <c r="D198" s="157" t="s">
        <v>143</v>
      </c>
      <c r="E198" s="158" t="s">
        <v>286</v>
      </c>
      <c r="F198" s="159" t="s">
        <v>287</v>
      </c>
      <c r="G198" s="160" t="s">
        <v>146</v>
      </c>
      <c r="H198" s="161">
        <v>59.13</v>
      </c>
      <c r="I198" s="162"/>
      <c r="J198" s="163">
        <f t="shared" si="10"/>
        <v>0</v>
      </c>
      <c r="K198" s="159" t="s">
        <v>1</v>
      </c>
      <c r="L198" s="31"/>
      <c r="M198" s="164" t="s">
        <v>1</v>
      </c>
      <c r="N198" s="165" t="s">
        <v>37</v>
      </c>
      <c r="O198" s="56"/>
      <c r="P198" s="166">
        <f t="shared" si="11"/>
        <v>0</v>
      </c>
      <c r="Q198" s="166">
        <v>0</v>
      </c>
      <c r="R198" s="166">
        <f t="shared" si="12"/>
        <v>0</v>
      </c>
      <c r="S198" s="166">
        <v>0</v>
      </c>
      <c r="T198" s="167">
        <f t="shared" si="13"/>
        <v>0</v>
      </c>
      <c r="U198" s="30"/>
      <c r="V198" s="30"/>
      <c r="W198" s="30"/>
      <c r="X198" s="30"/>
      <c r="Y198" s="30"/>
      <c r="Z198" s="30"/>
      <c r="AA198" s="30"/>
      <c r="AB198" s="30"/>
      <c r="AC198" s="30"/>
      <c r="AD198" s="30"/>
      <c r="AE198" s="30"/>
      <c r="AR198" s="168" t="s">
        <v>148</v>
      </c>
      <c r="AT198" s="168" t="s">
        <v>143</v>
      </c>
      <c r="AU198" s="168" t="s">
        <v>80</v>
      </c>
      <c r="AY198" s="15" t="s">
        <v>142</v>
      </c>
      <c r="BE198" s="169">
        <f t="shared" si="14"/>
        <v>0</v>
      </c>
      <c r="BF198" s="169">
        <f t="shared" si="15"/>
        <v>0</v>
      </c>
      <c r="BG198" s="169">
        <f t="shared" si="16"/>
        <v>0</v>
      </c>
      <c r="BH198" s="169">
        <f t="shared" si="17"/>
        <v>0</v>
      </c>
      <c r="BI198" s="169">
        <f t="shared" si="18"/>
        <v>0</v>
      </c>
      <c r="BJ198" s="15" t="s">
        <v>80</v>
      </c>
      <c r="BK198" s="169">
        <f t="shared" si="19"/>
        <v>0</v>
      </c>
      <c r="BL198" s="15" t="s">
        <v>148</v>
      </c>
      <c r="BM198" s="168" t="s">
        <v>288</v>
      </c>
    </row>
    <row r="199" spans="1:65" s="2" customFormat="1" ht="24" customHeight="1">
      <c r="A199" s="30"/>
      <c r="B199" s="156"/>
      <c r="C199" s="157" t="s">
        <v>269</v>
      </c>
      <c r="D199" s="157" t="s">
        <v>143</v>
      </c>
      <c r="E199" s="158" t="s">
        <v>289</v>
      </c>
      <c r="F199" s="159" t="s">
        <v>290</v>
      </c>
      <c r="G199" s="160" t="s">
        <v>146</v>
      </c>
      <c r="H199" s="161">
        <v>59.13</v>
      </c>
      <c r="I199" s="162"/>
      <c r="J199" s="163">
        <f t="shared" si="10"/>
        <v>0</v>
      </c>
      <c r="K199" s="159" t="s">
        <v>1</v>
      </c>
      <c r="L199" s="31"/>
      <c r="M199" s="164" t="s">
        <v>1</v>
      </c>
      <c r="N199" s="165" t="s">
        <v>37</v>
      </c>
      <c r="O199" s="56"/>
      <c r="P199" s="166">
        <f t="shared" si="11"/>
        <v>0</v>
      </c>
      <c r="Q199" s="166">
        <v>0</v>
      </c>
      <c r="R199" s="166">
        <f t="shared" si="12"/>
        <v>0</v>
      </c>
      <c r="S199" s="166">
        <v>0</v>
      </c>
      <c r="T199" s="167">
        <f t="shared" si="13"/>
        <v>0</v>
      </c>
      <c r="U199" s="30"/>
      <c r="V199" s="30"/>
      <c r="W199" s="30"/>
      <c r="X199" s="30"/>
      <c r="Y199" s="30"/>
      <c r="Z199" s="30"/>
      <c r="AA199" s="30"/>
      <c r="AB199" s="30"/>
      <c r="AC199" s="30"/>
      <c r="AD199" s="30"/>
      <c r="AE199" s="30"/>
      <c r="AR199" s="168" t="s">
        <v>148</v>
      </c>
      <c r="AT199" s="168" t="s">
        <v>143</v>
      </c>
      <c r="AU199" s="168" t="s">
        <v>80</v>
      </c>
      <c r="AY199" s="15" t="s">
        <v>142</v>
      </c>
      <c r="BE199" s="169">
        <f t="shared" si="14"/>
        <v>0</v>
      </c>
      <c r="BF199" s="169">
        <f t="shared" si="15"/>
        <v>0</v>
      </c>
      <c r="BG199" s="169">
        <f t="shared" si="16"/>
        <v>0</v>
      </c>
      <c r="BH199" s="169">
        <f t="shared" si="17"/>
        <v>0</v>
      </c>
      <c r="BI199" s="169">
        <f t="shared" si="18"/>
        <v>0</v>
      </c>
      <c r="BJ199" s="15" t="s">
        <v>80</v>
      </c>
      <c r="BK199" s="169">
        <f t="shared" si="19"/>
        <v>0</v>
      </c>
      <c r="BL199" s="15" t="s">
        <v>148</v>
      </c>
      <c r="BM199" s="168" t="s">
        <v>291</v>
      </c>
    </row>
    <row r="200" spans="1:65" s="2" customFormat="1" ht="16.5" customHeight="1">
      <c r="A200" s="30"/>
      <c r="B200" s="156"/>
      <c r="C200" s="157" t="s">
        <v>292</v>
      </c>
      <c r="D200" s="157" t="s">
        <v>143</v>
      </c>
      <c r="E200" s="158" t="s">
        <v>293</v>
      </c>
      <c r="F200" s="159" t="s">
        <v>294</v>
      </c>
      <c r="G200" s="160" t="s">
        <v>146</v>
      </c>
      <c r="H200" s="161">
        <v>59.13</v>
      </c>
      <c r="I200" s="162"/>
      <c r="J200" s="163">
        <f t="shared" si="10"/>
        <v>0</v>
      </c>
      <c r="K200" s="159" t="s">
        <v>1</v>
      </c>
      <c r="L200" s="31"/>
      <c r="M200" s="164" t="s">
        <v>1</v>
      </c>
      <c r="N200" s="165" t="s">
        <v>37</v>
      </c>
      <c r="O200" s="56"/>
      <c r="P200" s="166">
        <f t="shared" si="11"/>
        <v>0</v>
      </c>
      <c r="Q200" s="166">
        <v>0</v>
      </c>
      <c r="R200" s="166">
        <f t="shared" si="12"/>
        <v>0</v>
      </c>
      <c r="S200" s="166">
        <v>0</v>
      </c>
      <c r="T200" s="167">
        <f t="shared" si="13"/>
        <v>0</v>
      </c>
      <c r="U200" s="30"/>
      <c r="V200" s="30"/>
      <c r="W200" s="30"/>
      <c r="X200" s="30"/>
      <c r="Y200" s="30"/>
      <c r="Z200" s="30"/>
      <c r="AA200" s="30"/>
      <c r="AB200" s="30"/>
      <c r="AC200" s="30"/>
      <c r="AD200" s="30"/>
      <c r="AE200" s="30"/>
      <c r="AR200" s="168" t="s">
        <v>148</v>
      </c>
      <c r="AT200" s="168" t="s">
        <v>143</v>
      </c>
      <c r="AU200" s="168" t="s">
        <v>80</v>
      </c>
      <c r="AY200" s="15" t="s">
        <v>142</v>
      </c>
      <c r="BE200" s="169">
        <f t="shared" si="14"/>
        <v>0</v>
      </c>
      <c r="BF200" s="169">
        <f t="shared" si="15"/>
        <v>0</v>
      </c>
      <c r="BG200" s="169">
        <f t="shared" si="16"/>
        <v>0</v>
      </c>
      <c r="BH200" s="169">
        <f t="shared" si="17"/>
        <v>0</v>
      </c>
      <c r="BI200" s="169">
        <f t="shared" si="18"/>
        <v>0</v>
      </c>
      <c r="BJ200" s="15" t="s">
        <v>80</v>
      </c>
      <c r="BK200" s="169">
        <f t="shared" si="19"/>
        <v>0</v>
      </c>
      <c r="BL200" s="15" t="s">
        <v>148</v>
      </c>
      <c r="BM200" s="168" t="s">
        <v>295</v>
      </c>
    </row>
    <row r="201" spans="1:65" s="12" customFormat="1" ht="25.9" customHeight="1">
      <c r="B201" s="145"/>
      <c r="D201" s="146" t="s">
        <v>71</v>
      </c>
      <c r="E201" s="147" t="s">
        <v>296</v>
      </c>
      <c r="F201" s="147" t="s">
        <v>297</v>
      </c>
      <c r="I201" s="148"/>
      <c r="J201" s="149">
        <f>BK201</f>
        <v>0</v>
      </c>
      <c r="L201" s="145"/>
      <c r="M201" s="150"/>
      <c r="N201" s="151"/>
      <c r="O201" s="151"/>
      <c r="P201" s="152">
        <f>SUM(P202:P221)</f>
        <v>0</v>
      </c>
      <c r="Q201" s="151"/>
      <c r="R201" s="152">
        <f>SUM(R202:R221)</f>
        <v>0</v>
      </c>
      <c r="S201" s="151"/>
      <c r="T201" s="153">
        <f>SUM(T202:T221)</f>
        <v>0</v>
      </c>
      <c r="AR201" s="146" t="s">
        <v>80</v>
      </c>
      <c r="AT201" s="154" t="s">
        <v>71</v>
      </c>
      <c r="AU201" s="154" t="s">
        <v>72</v>
      </c>
      <c r="AY201" s="146" t="s">
        <v>142</v>
      </c>
      <c r="BK201" s="155">
        <f>SUM(BK202:BK221)</f>
        <v>0</v>
      </c>
    </row>
    <row r="202" spans="1:65" s="2" customFormat="1" ht="16.5" customHeight="1">
      <c r="A202" s="30"/>
      <c r="B202" s="156"/>
      <c r="C202" s="157" t="s">
        <v>273</v>
      </c>
      <c r="D202" s="157" t="s">
        <v>143</v>
      </c>
      <c r="E202" s="158" t="s">
        <v>298</v>
      </c>
      <c r="F202" s="159" t="s">
        <v>299</v>
      </c>
      <c r="G202" s="160" t="s">
        <v>146</v>
      </c>
      <c r="H202" s="161">
        <v>45.152000000000001</v>
      </c>
      <c r="I202" s="162"/>
      <c r="J202" s="163">
        <f t="shared" ref="J202:J221" si="20">ROUND(I202*H202,2)</f>
        <v>0</v>
      </c>
      <c r="K202" s="159" t="s">
        <v>1</v>
      </c>
      <c r="L202" s="31"/>
      <c r="M202" s="164" t="s">
        <v>1</v>
      </c>
      <c r="N202" s="165" t="s">
        <v>37</v>
      </c>
      <c r="O202" s="56"/>
      <c r="P202" s="166">
        <f t="shared" ref="P202:P221" si="21">O202*H202</f>
        <v>0</v>
      </c>
      <c r="Q202" s="166">
        <v>0</v>
      </c>
      <c r="R202" s="166">
        <f t="shared" ref="R202:R221" si="22">Q202*H202</f>
        <v>0</v>
      </c>
      <c r="S202" s="166">
        <v>0</v>
      </c>
      <c r="T202" s="167">
        <f t="shared" ref="T202:T221" si="23">S202*H202</f>
        <v>0</v>
      </c>
      <c r="U202" s="30"/>
      <c r="V202" s="30"/>
      <c r="W202" s="30"/>
      <c r="X202" s="30"/>
      <c r="Y202" s="30"/>
      <c r="Z202" s="30"/>
      <c r="AA202" s="30"/>
      <c r="AB202" s="30"/>
      <c r="AC202" s="30"/>
      <c r="AD202" s="30"/>
      <c r="AE202" s="30"/>
      <c r="AR202" s="168" t="s">
        <v>148</v>
      </c>
      <c r="AT202" s="168" t="s">
        <v>143</v>
      </c>
      <c r="AU202" s="168" t="s">
        <v>80</v>
      </c>
      <c r="AY202" s="15" t="s">
        <v>142</v>
      </c>
      <c r="BE202" s="169">
        <f t="shared" ref="BE202:BE221" si="24">IF(N202="základní",J202,0)</f>
        <v>0</v>
      </c>
      <c r="BF202" s="169">
        <f t="shared" ref="BF202:BF221" si="25">IF(N202="snížená",J202,0)</f>
        <v>0</v>
      </c>
      <c r="BG202" s="169">
        <f t="shared" ref="BG202:BG221" si="26">IF(N202="zákl. přenesená",J202,0)</f>
        <v>0</v>
      </c>
      <c r="BH202" s="169">
        <f t="shared" ref="BH202:BH221" si="27">IF(N202="sníž. přenesená",J202,0)</f>
        <v>0</v>
      </c>
      <c r="BI202" s="169">
        <f t="shared" ref="BI202:BI221" si="28">IF(N202="nulová",J202,0)</f>
        <v>0</v>
      </c>
      <c r="BJ202" s="15" t="s">
        <v>80</v>
      </c>
      <c r="BK202" s="169">
        <f t="shared" ref="BK202:BK221" si="29">ROUND(I202*H202,2)</f>
        <v>0</v>
      </c>
      <c r="BL202" s="15" t="s">
        <v>148</v>
      </c>
      <c r="BM202" s="168" t="s">
        <v>300</v>
      </c>
    </row>
    <row r="203" spans="1:65" s="2" customFormat="1" ht="24" customHeight="1">
      <c r="A203" s="30"/>
      <c r="B203" s="156"/>
      <c r="C203" s="157" t="s">
        <v>301</v>
      </c>
      <c r="D203" s="157" t="s">
        <v>143</v>
      </c>
      <c r="E203" s="158" t="s">
        <v>302</v>
      </c>
      <c r="F203" s="159" t="s">
        <v>303</v>
      </c>
      <c r="G203" s="160" t="s">
        <v>224</v>
      </c>
      <c r="H203" s="161">
        <v>1.5</v>
      </c>
      <c r="I203" s="162"/>
      <c r="J203" s="163">
        <f t="shared" si="20"/>
        <v>0</v>
      </c>
      <c r="K203" s="159" t="s">
        <v>1</v>
      </c>
      <c r="L203" s="31"/>
      <c r="M203" s="164" t="s">
        <v>1</v>
      </c>
      <c r="N203" s="165" t="s">
        <v>37</v>
      </c>
      <c r="O203" s="56"/>
      <c r="P203" s="166">
        <f t="shared" si="21"/>
        <v>0</v>
      </c>
      <c r="Q203" s="166">
        <v>0</v>
      </c>
      <c r="R203" s="166">
        <f t="shared" si="22"/>
        <v>0</v>
      </c>
      <c r="S203" s="166">
        <v>0</v>
      </c>
      <c r="T203" s="167">
        <f t="shared" si="23"/>
        <v>0</v>
      </c>
      <c r="U203" s="30"/>
      <c r="V203" s="30"/>
      <c r="W203" s="30"/>
      <c r="X203" s="30"/>
      <c r="Y203" s="30"/>
      <c r="Z203" s="30"/>
      <c r="AA203" s="30"/>
      <c r="AB203" s="30"/>
      <c r="AC203" s="30"/>
      <c r="AD203" s="30"/>
      <c r="AE203" s="30"/>
      <c r="AR203" s="168" t="s">
        <v>148</v>
      </c>
      <c r="AT203" s="168" t="s">
        <v>143</v>
      </c>
      <c r="AU203" s="168" t="s">
        <v>80</v>
      </c>
      <c r="AY203" s="15" t="s">
        <v>142</v>
      </c>
      <c r="BE203" s="169">
        <f t="shared" si="24"/>
        <v>0</v>
      </c>
      <c r="BF203" s="169">
        <f t="shared" si="25"/>
        <v>0</v>
      </c>
      <c r="BG203" s="169">
        <f t="shared" si="26"/>
        <v>0</v>
      </c>
      <c r="BH203" s="169">
        <f t="shared" si="27"/>
        <v>0</v>
      </c>
      <c r="BI203" s="169">
        <f t="shared" si="28"/>
        <v>0</v>
      </c>
      <c r="BJ203" s="15" t="s">
        <v>80</v>
      </c>
      <c r="BK203" s="169">
        <f t="shared" si="29"/>
        <v>0</v>
      </c>
      <c r="BL203" s="15" t="s">
        <v>148</v>
      </c>
      <c r="BM203" s="168" t="s">
        <v>304</v>
      </c>
    </row>
    <row r="204" spans="1:65" s="2" customFormat="1" ht="36" customHeight="1">
      <c r="A204" s="30"/>
      <c r="B204" s="156"/>
      <c r="C204" s="157" t="s">
        <v>276</v>
      </c>
      <c r="D204" s="157" t="s">
        <v>143</v>
      </c>
      <c r="E204" s="158" t="s">
        <v>305</v>
      </c>
      <c r="F204" s="159" t="s">
        <v>306</v>
      </c>
      <c r="G204" s="160" t="s">
        <v>146</v>
      </c>
      <c r="H204" s="161">
        <v>222.8</v>
      </c>
      <c r="I204" s="162"/>
      <c r="J204" s="163">
        <f t="shared" si="20"/>
        <v>0</v>
      </c>
      <c r="K204" s="159" t="s">
        <v>1</v>
      </c>
      <c r="L204" s="31"/>
      <c r="M204" s="164" t="s">
        <v>1</v>
      </c>
      <c r="N204" s="165" t="s">
        <v>37</v>
      </c>
      <c r="O204" s="56"/>
      <c r="P204" s="166">
        <f t="shared" si="21"/>
        <v>0</v>
      </c>
      <c r="Q204" s="166">
        <v>0</v>
      </c>
      <c r="R204" s="166">
        <f t="shared" si="22"/>
        <v>0</v>
      </c>
      <c r="S204" s="166">
        <v>0</v>
      </c>
      <c r="T204" s="167">
        <f t="shared" si="23"/>
        <v>0</v>
      </c>
      <c r="U204" s="30"/>
      <c r="V204" s="30"/>
      <c r="W204" s="30"/>
      <c r="X204" s="30"/>
      <c r="Y204" s="30"/>
      <c r="Z204" s="30"/>
      <c r="AA204" s="30"/>
      <c r="AB204" s="30"/>
      <c r="AC204" s="30"/>
      <c r="AD204" s="30"/>
      <c r="AE204" s="30"/>
      <c r="AR204" s="168" t="s">
        <v>148</v>
      </c>
      <c r="AT204" s="168" t="s">
        <v>143</v>
      </c>
      <c r="AU204" s="168" t="s">
        <v>80</v>
      </c>
      <c r="AY204" s="15" t="s">
        <v>142</v>
      </c>
      <c r="BE204" s="169">
        <f t="shared" si="24"/>
        <v>0</v>
      </c>
      <c r="BF204" s="169">
        <f t="shared" si="25"/>
        <v>0</v>
      </c>
      <c r="BG204" s="169">
        <f t="shared" si="26"/>
        <v>0</v>
      </c>
      <c r="BH204" s="169">
        <f t="shared" si="27"/>
        <v>0</v>
      </c>
      <c r="BI204" s="169">
        <f t="shared" si="28"/>
        <v>0</v>
      </c>
      <c r="BJ204" s="15" t="s">
        <v>80</v>
      </c>
      <c r="BK204" s="169">
        <f t="shared" si="29"/>
        <v>0</v>
      </c>
      <c r="BL204" s="15" t="s">
        <v>148</v>
      </c>
      <c r="BM204" s="168" t="s">
        <v>307</v>
      </c>
    </row>
    <row r="205" spans="1:65" s="2" customFormat="1" ht="36" customHeight="1">
      <c r="A205" s="30"/>
      <c r="B205" s="156"/>
      <c r="C205" s="157" t="s">
        <v>308</v>
      </c>
      <c r="D205" s="157" t="s">
        <v>143</v>
      </c>
      <c r="E205" s="158" t="s">
        <v>309</v>
      </c>
      <c r="F205" s="159" t="s">
        <v>310</v>
      </c>
      <c r="G205" s="160" t="s">
        <v>146</v>
      </c>
      <c r="H205" s="161">
        <v>8.7899999999999991</v>
      </c>
      <c r="I205" s="162"/>
      <c r="J205" s="163">
        <f t="shared" si="20"/>
        <v>0</v>
      </c>
      <c r="K205" s="159" t="s">
        <v>1</v>
      </c>
      <c r="L205" s="31"/>
      <c r="M205" s="164" t="s">
        <v>1</v>
      </c>
      <c r="N205" s="165" t="s">
        <v>37</v>
      </c>
      <c r="O205" s="56"/>
      <c r="P205" s="166">
        <f t="shared" si="21"/>
        <v>0</v>
      </c>
      <c r="Q205" s="166">
        <v>0</v>
      </c>
      <c r="R205" s="166">
        <f t="shared" si="22"/>
        <v>0</v>
      </c>
      <c r="S205" s="166">
        <v>0</v>
      </c>
      <c r="T205" s="167">
        <f t="shared" si="23"/>
        <v>0</v>
      </c>
      <c r="U205" s="30"/>
      <c r="V205" s="30"/>
      <c r="W205" s="30"/>
      <c r="X205" s="30"/>
      <c r="Y205" s="30"/>
      <c r="Z205" s="30"/>
      <c r="AA205" s="30"/>
      <c r="AB205" s="30"/>
      <c r="AC205" s="30"/>
      <c r="AD205" s="30"/>
      <c r="AE205" s="30"/>
      <c r="AR205" s="168" t="s">
        <v>148</v>
      </c>
      <c r="AT205" s="168" t="s">
        <v>143</v>
      </c>
      <c r="AU205" s="168" t="s">
        <v>80</v>
      </c>
      <c r="AY205" s="15" t="s">
        <v>142</v>
      </c>
      <c r="BE205" s="169">
        <f t="shared" si="24"/>
        <v>0</v>
      </c>
      <c r="BF205" s="169">
        <f t="shared" si="25"/>
        <v>0</v>
      </c>
      <c r="BG205" s="169">
        <f t="shared" si="26"/>
        <v>0</v>
      </c>
      <c r="BH205" s="169">
        <f t="shared" si="27"/>
        <v>0</v>
      </c>
      <c r="BI205" s="169">
        <f t="shared" si="28"/>
        <v>0</v>
      </c>
      <c r="BJ205" s="15" t="s">
        <v>80</v>
      </c>
      <c r="BK205" s="169">
        <f t="shared" si="29"/>
        <v>0</v>
      </c>
      <c r="BL205" s="15" t="s">
        <v>148</v>
      </c>
      <c r="BM205" s="168" t="s">
        <v>311</v>
      </c>
    </row>
    <row r="206" spans="1:65" s="2" customFormat="1" ht="36" customHeight="1">
      <c r="A206" s="30"/>
      <c r="B206" s="156"/>
      <c r="C206" s="157" t="s">
        <v>281</v>
      </c>
      <c r="D206" s="157" t="s">
        <v>143</v>
      </c>
      <c r="E206" s="158" t="s">
        <v>312</v>
      </c>
      <c r="F206" s="159" t="s">
        <v>313</v>
      </c>
      <c r="G206" s="160" t="s">
        <v>146</v>
      </c>
      <c r="H206" s="161">
        <v>56.1</v>
      </c>
      <c r="I206" s="162"/>
      <c r="J206" s="163">
        <f t="shared" si="20"/>
        <v>0</v>
      </c>
      <c r="K206" s="159" t="s">
        <v>1</v>
      </c>
      <c r="L206" s="31"/>
      <c r="M206" s="164" t="s">
        <v>1</v>
      </c>
      <c r="N206" s="165" t="s">
        <v>37</v>
      </c>
      <c r="O206" s="56"/>
      <c r="P206" s="166">
        <f t="shared" si="21"/>
        <v>0</v>
      </c>
      <c r="Q206" s="166">
        <v>0</v>
      </c>
      <c r="R206" s="166">
        <f t="shared" si="22"/>
        <v>0</v>
      </c>
      <c r="S206" s="166">
        <v>0</v>
      </c>
      <c r="T206" s="167">
        <f t="shared" si="23"/>
        <v>0</v>
      </c>
      <c r="U206" s="30"/>
      <c r="V206" s="30"/>
      <c r="W206" s="30"/>
      <c r="X206" s="30"/>
      <c r="Y206" s="30"/>
      <c r="Z206" s="30"/>
      <c r="AA206" s="30"/>
      <c r="AB206" s="30"/>
      <c r="AC206" s="30"/>
      <c r="AD206" s="30"/>
      <c r="AE206" s="30"/>
      <c r="AR206" s="168" t="s">
        <v>148</v>
      </c>
      <c r="AT206" s="168" t="s">
        <v>143</v>
      </c>
      <c r="AU206" s="168" t="s">
        <v>80</v>
      </c>
      <c r="AY206" s="15" t="s">
        <v>142</v>
      </c>
      <c r="BE206" s="169">
        <f t="shared" si="24"/>
        <v>0</v>
      </c>
      <c r="BF206" s="169">
        <f t="shared" si="25"/>
        <v>0</v>
      </c>
      <c r="BG206" s="169">
        <f t="shared" si="26"/>
        <v>0</v>
      </c>
      <c r="BH206" s="169">
        <f t="shared" si="27"/>
        <v>0</v>
      </c>
      <c r="BI206" s="169">
        <f t="shared" si="28"/>
        <v>0</v>
      </c>
      <c r="BJ206" s="15" t="s">
        <v>80</v>
      </c>
      <c r="BK206" s="169">
        <f t="shared" si="29"/>
        <v>0</v>
      </c>
      <c r="BL206" s="15" t="s">
        <v>148</v>
      </c>
      <c r="BM206" s="168" t="s">
        <v>296</v>
      </c>
    </row>
    <row r="207" spans="1:65" s="2" customFormat="1" ht="24" customHeight="1">
      <c r="A207" s="30"/>
      <c r="B207" s="156"/>
      <c r="C207" s="157" t="s">
        <v>314</v>
      </c>
      <c r="D207" s="157" t="s">
        <v>143</v>
      </c>
      <c r="E207" s="158" t="s">
        <v>315</v>
      </c>
      <c r="F207" s="159" t="s">
        <v>316</v>
      </c>
      <c r="G207" s="160" t="s">
        <v>146</v>
      </c>
      <c r="H207" s="161">
        <v>7.07</v>
      </c>
      <c r="I207" s="162"/>
      <c r="J207" s="163">
        <f t="shared" si="20"/>
        <v>0</v>
      </c>
      <c r="K207" s="159" t="s">
        <v>1</v>
      </c>
      <c r="L207" s="31"/>
      <c r="M207" s="164" t="s">
        <v>1</v>
      </c>
      <c r="N207" s="165" t="s">
        <v>37</v>
      </c>
      <c r="O207" s="56"/>
      <c r="P207" s="166">
        <f t="shared" si="21"/>
        <v>0</v>
      </c>
      <c r="Q207" s="166">
        <v>0</v>
      </c>
      <c r="R207" s="166">
        <f t="shared" si="22"/>
        <v>0</v>
      </c>
      <c r="S207" s="166">
        <v>0</v>
      </c>
      <c r="T207" s="167">
        <f t="shared" si="23"/>
        <v>0</v>
      </c>
      <c r="U207" s="30"/>
      <c r="V207" s="30"/>
      <c r="W207" s="30"/>
      <c r="X207" s="30"/>
      <c r="Y207" s="30"/>
      <c r="Z207" s="30"/>
      <c r="AA207" s="30"/>
      <c r="AB207" s="30"/>
      <c r="AC207" s="30"/>
      <c r="AD207" s="30"/>
      <c r="AE207" s="30"/>
      <c r="AR207" s="168" t="s">
        <v>148</v>
      </c>
      <c r="AT207" s="168" t="s">
        <v>143</v>
      </c>
      <c r="AU207" s="168" t="s">
        <v>80</v>
      </c>
      <c r="AY207" s="15" t="s">
        <v>142</v>
      </c>
      <c r="BE207" s="169">
        <f t="shared" si="24"/>
        <v>0</v>
      </c>
      <c r="BF207" s="169">
        <f t="shared" si="25"/>
        <v>0</v>
      </c>
      <c r="BG207" s="169">
        <f t="shared" si="26"/>
        <v>0</v>
      </c>
      <c r="BH207" s="169">
        <f t="shared" si="27"/>
        <v>0</v>
      </c>
      <c r="BI207" s="169">
        <f t="shared" si="28"/>
        <v>0</v>
      </c>
      <c r="BJ207" s="15" t="s">
        <v>80</v>
      </c>
      <c r="BK207" s="169">
        <f t="shared" si="29"/>
        <v>0</v>
      </c>
      <c r="BL207" s="15" t="s">
        <v>148</v>
      </c>
      <c r="BM207" s="168" t="s">
        <v>317</v>
      </c>
    </row>
    <row r="208" spans="1:65" s="2" customFormat="1" ht="24" customHeight="1">
      <c r="A208" s="30"/>
      <c r="B208" s="156"/>
      <c r="C208" s="157" t="s">
        <v>284</v>
      </c>
      <c r="D208" s="157" t="s">
        <v>143</v>
      </c>
      <c r="E208" s="158" t="s">
        <v>318</v>
      </c>
      <c r="F208" s="159" t="s">
        <v>319</v>
      </c>
      <c r="G208" s="160" t="s">
        <v>146</v>
      </c>
      <c r="H208" s="161">
        <v>13.977</v>
      </c>
      <c r="I208" s="162"/>
      <c r="J208" s="163">
        <f t="shared" si="20"/>
        <v>0</v>
      </c>
      <c r="K208" s="159" t="s">
        <v>1</v>
      </c>
      <c r="L208" s="31"/>
      <c r="M208" s="164" t="s">
        <v>1</v>
      </c>
      <c r="N208" s="165" t="s">
        <v>37</v>
      </c>
      <c r="O208" s="56"/>
      <c r="P208" s="166">
        <f t="shared" si="21"/>
        <v>0</v>
      </c>
      <c r="Q208" s="166">
        <v>0</v>
      </c>
      <c r="R208" s="166">
        <f t="shared" si="22"/>
        <v>0</v>
      </c>
      <c r="S208" s="166">
        <v>0</v>
      </c>
      <c r="T208" s="167">
        <f t="shared" si="23"/>
        <v>0</v>
      </c>
      <c r="U208" s="30"/>
      <c r="V208" s="30"/>
      <c r="W208" s="30"/>
      <c r="X208" s="30"/>
      <c r="Y208" s="30"/>
      <c r="Z208" s="30"/>
      <c r="AA208" s="30"/>
      <c r="AB208" s="30"/>
      <c r="AC208" s="30"/>
      <c r="AD208" s="30"/>
      <c r="AE208" s="30"/>
      <c r="AR208" s="168" t="s">
        <v>148</v>
      </c>
      <c r="AT208" s="168" t="s">
        <v>143</v>
      </c>
      <c r="AU208" s="168" t="s">
        <v>80</v>
      </c>
      <c r="AY208" s="15" t="s">
        <v>142</v>
      </c>
      <c r="BE208" s="169">
        <f t="shared" si="24"/>
        <v>0</v>
      </c>
      <c r="BF208" s="169">
        <f t="shared" si="25"/>
        <v>0</v>
      </c>
      <c r="BG208" s="169">
        <f t="shared" si="26"/>
        <v>0</v>
      </c>
      <c r="BH208" s="169">
        <f t="shared" si="27"/>
        <v>0</v>
      </c>
      <c r="BI208" s="169">
        <f t="shared" si="28"/>
        <v>0</v>
      </c>
      <c r="BJ208" s="15" t="s">
        <v>80</v>
      </c>
      <c r="BK208" s="169">
        <f t="shared" si="29"/>
        <v>0</v>
      </c>
      <c r="BL208" s="15" t="s">
        <v>148</v>
      </c>
      <c r="BM208" s="168" t="s">
        <v>320</v>
      </c>
    </row>
    <row r="209" spans="1:65" s="2" customFormat="1" ht="24" customHeight="1">
      <c r="A209" s="30"/>
      <c r="B209" s="156"/>
      <c r="C209" s="157" t="s">
        <v>321</v>
      </c>
      <c r="D209" s="157" t="s">
        <v>143</v>
      </c>
      <c r="E209" s="158" t="s">
        <v>322</v>
      </c>
      <c r="F209" s="159" t="s">
        <v>290</v>
      </c>
      <c r="G209" s="160" t="s">
        <v>146</v>
      </c>
      <c r="H209" s="161">
        <v>5.4</v>
      </c>
      <c r="I209" s="162"/>
      <c r="J209" s="163">
        <f t="shared" si="20"/>
        <v>0</v>
      </c>
      <c r="K209" s="159" t="s">
        <v>1</v>
      </c>
      <c r="L209" s="31"/>
      <c r="M209" s="164" t="s">
        <v>1</v>
      </c>
      <c r="N209" s="165" t="s">
        <v>37</v>
      </c>
      <c r="O209" s="56"/>
      <c r="P209" s="166">
        <f t="shared" si="21"/>
        <v>0</v>
      </c>
      <c r="Q209" s="166">
        <v>0</v>
      </c>
      <c r="R209" s="166">
        <f t="shared" si="22"/>
        <v>0</v>
      </c>
      <c r="S209" s="166">
        <v>0</v>
      </c>
      <c r="T209" s="167">
        <f t="shared" si="23"/>
        <v>0</v>
      </c>
      <c r="U209" s="30"/>
      <c r="V209" s="30"/>
      <c r="W209" s="30"/>
      <c r="X209" s="30"/>
      <c r="Y209" s="30"/>
      <c r="Z209" s="30"/>
      <c r="AA209" s="30"/>
      <c r="AB209" s="30"/>
      <c r="AC209" s="30"/>
      <c r="AD209" s="30"/>
      <c r="AE209" s="30"/>
      <c r="AR209" s="168" t="s">
        <v>148</v>
      </c>
      <c r="AT209" s="168" t="s">
        <v>143</v>
      </c>
      <c r="AU209" s="168" t="s">
        <v>80</v>
      </c>
      <c r="AY209" s="15" t="s">
        <v>142</v>
      </c>
      <c r="BE209" s="169">
        <f t="shared" si="24"/>
        <v>0</v>
      </c>
      <c r="BF209" s="169">
        <f t="shared" si="25"/>
        <v>0</v>
      </c>
      <c r="BG209" s="169">
        <f t="shared" si="26"/>
        <v>0</v>
      </c>
      <c r="BH209" s="169">
        <f t="shared" si="27"/>
        <v>0</v>
      </c>
      <c r="BI209" s="169">
        <f t="shared" si="28"/>
        <v>0</v>
      </c>
      <c r="BJ209" s="15" t="s">
        <v>80</v>
      </c>
      <c r="BK209" s="169">
        <f t="shared" si="29"/>
        <v>0</v>
      </c>
      <c r="BL209" s="15" t="s">
        <v>148</v>
      </c>
      <c r="BM209" s="168" t="s">
        <v>323</v>
      </c>
    </row>
    <row r="210" spans="1:65" s="2" customFormat="1" ht="16.5" customHeight="1">
      <c r="A210" s="30"/>
      <c r="B210" s="156"/>
      <c r="C210" s="157" t="s">
        <v>288</v>
      </c>
      <c r="D210" s="157" t="s">
        <v>143</v>
      </c>
      <c r="E210" s="158" t="s">
        <v>324</v>
      </c>
      <c r="F210" s="159" t="s">
        <v>325</v>
      </c>
      <c r="G210" s="160" t="s">
        <v>224</v>
      </c>
      <c r="H210" s="161">
        <v>55.1</v>
      </c>
      <c r="I210" s="162"/>
      <c r="J210" s="163">
        <f t="shared" si="20"/>
        <v>0</v>
      </c>
      <c r="K210" s="159" t="s">
        <v>1</v>
      </c>
      <c r="L210" s="31"/>
      <c r="M210" s="164" t="s">
        <v>1</v>
      </c>
      <c r="N210" s="165" t="s">
        <v>37</v>
      </c>
      <c r="O210" s="56"/>
      <c r="P210" s="166">
        <f t="shared" si="21"/>
        <v>0</v>
      </c>
      <c r="Q210" s="166">
        <v>0</v>
      </c>
      <c r="R210" s="166">
        <f t="shared" si="22"/>
        <v>0</v>
      </c>
      <c r="S210" s="166">
        <v>0</v>
      </c>
      <c r="T210" s="167">
        <f t="shared" si="23"/>
        <v>0</v>
      </c>
      <c r="U210" s="30"/>
      <c r="V210" s="30"/>
      <c r="W210" s="30"/>
      <c r="X210" s="30"/>
      <c r="Y210" s="30"/>
      <c r="Z210" s="30"/>
      <c r="AA210" s="30"/>
      <c r="AB210" s="30"/>
      <c r="AC210" s="30"/>
      <c r="AD210" s="30"/>
      <c r="AE210" s="30"/>
      <c r="AR210" s="168" t="s">
        <v>148</v>
      </c>
      <c r="AT210" s="168" t="s">
        <v>143</v>
      </c>
      <c r="AU210" s="168" t="s">
        <v>80</v>
      </c>
      <c r="AY210" s="15" t="s">
        <v>142</v>
      </c>
      <c r="BE210" s="169">
        <f t="shared" si="24"/>
        <v>0</v>
      </c>
      <c r="BF210" s="169">
        <f t="shared" si="25"/>
        <v>0</v>
      </c>
      <c r="BG210" s="169">
        <f t="shared" si="26"/>
        <v>0</v>
      </c>
      <c r="BH210" s="169">
        <f t="shared" si="27"/>
        <v>0</v>
      </c>
      <c r="BI210" s="169">
        <f t="shared" si="28"/>
        <v>0</v>
      </c>
      <c r="BJ210" s="15" t="s">
        <v>80</v>
      </c>
      <c r="BK210" s="169">
        <f t="shared" si="29"/>
        <v>0</v>
      </c>
      <c r="BL210" s="15" t="s">
        <v>148</v>
      </c>
      <c r="BM210" s="168" t="s">
        <v>326</v>
      </c>
    </row>
    <row r="211" spans="1:65" s="2" customFormat="1" ht="16.5" customHeight="1">
      <c r="A211" s="30"/>
      <c r="B211" s="156"/>
      <c r="C211" s="157" t="s">
        <v>327</v>
      </c>
      <c r="D211" s="157" t="s">
        <v>143</v>
      </c>
      <c r="E211" s="158" t="s">
        <v>328</v>
      </c>
      <c r="F211" s="159" t="s">
        <v>329</v>
      </c>
      <c r="G211" s="160" t="s">
        <v>224</v>
      </c>
      <c r="H211" s="161">
        <v>10</v>
      </c>
      <c r="I211" s="162"/>
      <c r="J211" s="163">
        <f t="shared" si="20"/>
        <v>0</v>
      </c>
      <c r="K211" s="159" t="s">
        <v>1</v>
      </c>
      <c r="L211" s="31"/>
      <c r="M211" s="164" t="s">
        <v>1</v>
      </c>
      <c r="N211" s="165" t="s">
        <v>37</v>
      </c>
      <c r="O211" s="56"/>
      <c r="P211" s="166">
        <f t="shared" si="21"/>
        <v>0</v>
      </c>
      <c r="Q211" s="166">
        <v>0</v>
      </c>
      <c r="R211" s="166">
        <f t="shared" si="22"/>
        <v>0</v>
      </c>
      <c r="S211" s="166">
        <v>0</v>
      </c>
      <c r="T211" s="167">
        <f t="shared" si="23"/>
        <v>0</v>
      </c>
      <c r="U211" s="30"/>
      <c r="V211" s="30"/>
      <c r="W211" s="30"/>
      <c r="X211" s="30"/>
      <c r="Y211" s="30"/>
      <c r="Z211" s="30"/>
      <c r="AA211" s="30"/>
      <c r="AB211" s="30"/>
      <c r="AC211" s="30"/>
      <c r="AD211" s="30"/>
      <c r="AE211" s="30"/>
      <c r="AR211" s="168" t="s">
        <v>148</v>
      </c>
      <c r="AT211" s="168" t="s">
        <v>143</v>
      </c>
      <c r="AU211" s="168" t="s">
        <v>80</v>
      </c>
      <c r="AY211" s="15" t="s">
        <v>142</v>
      </c>
      <c r="BE211" s="169">
        <f t="shared" si="24"/>
        <v>0</v>
      </c>
      <c r="BF211" s="169">
        <f t="shared" si="25"/>
        <v>0</v>
      </c>
      <c r="BG211" s="169">
        <f t="shared" si="26"/>
        <v>0</v>
      </c>
      <c r="BH211" s="169">
        <f t="shared" si="27"/>
        <v>0</v>
      </c>
      <c r="BI211" s="169">
        <f t="shared" si="28"/>
        <v>0</v>
      </c>
      <c r="BJ211" s="15" t="s">
        <v>80</v>
      </c>
      <c r="BK211" s="169">
        <f t="shared" si="29"/>
        <v>0</v>
      </c>
      <c r="BL211" s="15" t="s">
        <v>148</v>
      </c>
      <c r="BM211" s="168" t="s">
        <v>330</v>
      </c>
    </row>
    <row r="212" spans="1:65" s="2" customFormat="1" ht="36" customHeight="1">
      <c r="A212" s="30"/>
      <c r="B212" s="156"/>
      <c r="C212" s="157" t="s">
        <v>291</v>
      </c>
      <c r="D212" s="157" t="s">
        <v>143</v>
      </c>
      <c r="E212" s="158" t="s">
        <v>331</v>
      </c>
      <c r="F212" s="159" t="s">
        <v>332</v>
      </c>
      <c r="G212" s="160" t="s">
        <v>224</v>
      </c>
      <c r="H212" s="161">
        <v>55.1</v>
      </c>
      <c r="I212" s="162"/>
      <c r="J212" s="163">
        <f t="shared" si="20"/>
        <v>0</v>
      </c>
      <c r="K212" s="159" t="s">
        <v>1</v>
      </c>
      <c r="L212" s="31"/>
      <c r="M212" s="164" t="s">
        <v>1</v>
      </c>
      <c r="N212" s="165" t="s">
        <v>37</v>
      </c>
      <c r="O212" s="56"/>
      <c r="P212" s="166">
        <f t="shared" si="21"/>
        <v>0</v>
      </c>
      <c r="Q212" s="166">
        <v>0</v>
      </c>
      <c r="R212" s="166">
        <f t="shared" si="22"/>
        <v>0</v>
      </c>
      <c r="S212" s="166">
        <v>0</v>
      </c>
      <c r="T212" s="167">
        <f t="shared" si="23"/>
        <v>0</v>
      </c>
      <c r="U212" s="30"/>
      <c r="V212" s="30"/>
      <c r="W212" s="30"/>
      <c r="X212" s="30"/>
      <c r="Y212" s="30"/>
      <c r="Z212" s="30"/>
      <c r="AA212" s="30"/>
      <c r="AB212" s="30"/>
      <c r="AC212" s="30"/>
      <c r="AD212" s="30"/>
      <c r="AE212" s="30"/>
      <c r="AR212" s="168" t="s">
        <v>148</v>
      </c>
      <c r="AT212" s="168" t="s">
        <v>143</v>
      </c>
      <c r="AU212" s="168" t="s">
        <v>80</v>
      </c>
      <c r="AY212" s="15" t="s">
        <v>142</v>
      </c>
      <c r="BE212" s="169">
        <f t="shared" si="24"/>
        <v>0</v>
      </c>
      <c r="BF212" s="169">
        <f t="shared" si="25"/>
        <v>0</v>
      </c>
      <c r="BG212" s="169">
        <f t="shared" si="26"/>
        <v>0</v>
      </c>
      <c r="BH212" s="169">
        <f t="shared" si="27"/>
        <v>0</v>
      </c>
      <c r="BI212" s="169">
        <f t="shared" si="28"/>
        <v>0</v>
      </c>
      <c r="BJ212" s="15" t="s">
        <v>80</v>
      </c>
      <c r="BK212" s="169">
        <f t="shared" si="29"/>
        <v>0</v>
      </c>
      <c r="BL212" s="15" t="s">
        <v>148</v>
      </c>
      <c r="BM212" s="168" t="s">
        <v>333</v>
      </c>
    </row>
    <row r="213" spans="1:65" s="2" customFormat="1" ht="36" customHeight="1">
      <c r="A213" s="30"/>
      <c r="B213" s="156"/>
      <c r="C213" s="157" t="s">
        <v>334</v>
      </c>
      <c r="D213" s="157" t="s">
        <v>143</v>
      </c>
      <c r="E213" s="158" t="s">
        <v>335</v>
      </c>
      <c r="F213" s="159" t="s">
        <v>336</v>
      </c>
      <c r="G213" s="160" t="s">
        <v>146</v>
      </c>
      <c r="H213" s="161">
        <v>287.69</v>
      </c>
      <c r="I213" s="162"/>
      <c r="J213" s="163">
        <f t="shared" si="20"/>
        <v>0</v>
      </c>
      <c r="K213" s="159" t="s">
        <v>1</v>
      </c>
      <c r="L213" s="31"/>
      <c r="M213" s="164" t="s">
        <v>1</v>
      </c>
      <c r="N213" s="165" t="s">
        <v>37</v>
      </c>
      <c r="O213" s="56"/>
      <c r="P213" s="166">
        <f t="shared" si="21"/>
        <v>0</v>
      </c>
      <c r="Q213" s="166">
        <v>0</v>
      </c>
      <c r="R213" s="166">
        <f t="shared" si="22"/>
        <v>0</v>
      </c>
      <c r="S213" s="166">
        <v>0</v>
      </c>
      <c r="T213" s="167">
        <f t="shared" si="23"/>
        <v>0</v>
      </c>
      <c r="U213" s="30"/>
      <c r="V213" s="30"/>
      <c r="W213" s="30"/>
      <c r="X213" s="30"/>
      <c r="Y213" s="30"/>
      <c r="Z213" s="30"/>
      <c r="AA213" s="30"/>
      <c r="AB213" s="30"/>
      <c r="AC213" s="30"/>
      <c r="AD213" s="30"/>
      <c r="AE213" s="30"/>
      <c r="AR213" s="168" t="s">
        <v>148</v>
      </c>
      <c r="AT213" s="168" t="s">
        <v>143</v>
      </c>
      <c r="AU213" s="168" t="s">
        <v>80</v>
      </c>
      <c r="AY213" s="15" t="s">
        <v>142</v>
      </c>
      <c r="BE213" s="169">
        <f t="shared" si="24"/>
        <v>0</v>
      </c>
      <c r="BF213" s="169">
        <f t="shared" si="25"/>
        <v>0</v>
      </c>
      <c r="BG213" s="169">
        <f t="shared" si="26"/>
        <v>0</v>
      </c>
      <c r="BH213" s="169">
        <f t="shared" si="27"/>
        <v>0</v>
      </c>
      <c r="BI213" s="169">
        <f t="shared" si="28"/>
        <v>0</v>
      </c>
      <c r="BJ213" s="15" t="s">
        <v>80</v>
      </c>
      <c r="BK213" s="169">
        <f t="shared" si="29"/>
        <v>0</v>
      </c>
      <c r="BL213" s="15" t="s">
        <v>148</v>
      </c>
      <c r="BM213" s="168" t="s">
        <v>337</v>
      </c>
    </row>
    <row r="214" spans="1:65" s="2" customFormat="1" ht="24" customHeight="1">
      <c r="A214" s="30"/>
      <c r="B214" s="156"/>
      <c r="C214" s="157" t="s">
        <v>295</v>
      </c>
      <c r="D214" s="157" t="s">
        <v>143</v>
      </c>
      <c r="E214" s="158" t="s">
        <v>338</v>
      </c>
      <c r="F214" s="159" t="s">
        <v>339</v>
      </c>
      <c r="G214" s="160" t="s">
        <v>146</v>
      </c>
      <c r="H214" s="161">
        <v>2.1</v>
      </c>
      <c r="I214" s="162"/>
      <c r="J214" s="163">
        <f t="shared" si="20"/>
        <v>0</v>
      </c>
      <c r="K214" s="159" t="s">
        <v>1</v>
      </c>
      <c r="L214" s="31"/>
      <c r="M214" s="164" t="s">
        <v>1</v>
      </c>
      <c r="N214" s="165" t="s">
        <v>37</v>
      </c>
      <c r="O214" s="56"/>
      <c r="P214" s="166">
        <f t="shared" si="21"/>
        <v>0</v>
      </c>
      <c r="Q214" s="166">
        <v>0</v>
      </c>
      <c r="R214" s="166">
        <f t="shared" si="22"/>
        <v>0</v>
      </c>
      <c r="S214" s="166">
        <v>0</v>
      </c>
      <c r="T214" s="167">
        <f t="shared" si="23"/>
        <v>0</v>
      </c>
      <c r="U214" s="30"/>
      <c r="V214" s="30"/>
      <c r="W214" s="30"/>
      <c r="X214" s="30"/>
      <c r="Y214" s="30"/>
      <c r="Z214" s="30"/>
      <c r="AA214" s="30"/>
      <c r="AB214" s="30"/>
      <c r="AC214" s="30"/>
      <c r="AD214" s="30"/>
      <c r="AE214" s="30"/>
      <c r="AR214" s="168" t="s">
        <v>148</v>
      </c>
      <c r="AT214" s="168" t="s">
        <v>143</v>
      </c>
      <c r="AU214" s="168" t="s">
        <v>80</v>
      </c>
      <c r="AY214" s="15" t="s">
        <v>142</v>
      </c>
      <c r="BE214" s="169">
        <f t="shared" si="24"/>
        <v>0</v>
      </c>
      <c r="BF214" s="169">
        <f t="shared" si="25"/>
        <v>0</v>
      </c>
      <c r="BG214" s="169">
        <f t="shared" si="26"/>
        <v>0</v>
      </c>
      <c r="BH214" s="169">
        <f t="shared" si="27"/>
        <v>0</v>
      </c>
      <c r="BI214" s="169">
        <f t="shared" si="28"/>
        <v>0</v>
      </c>
      <c r="BJ214" s="15" t="s">
        <v>80</v>
      </c>
      <c r="BK214" s="169">
        <f t="shared" si="29"/>
        <v>0</v>
      </c>
      <c r="BL214" s="15" t="s">
        <v>148</v>
      </c>
      <c r="BM214" s="168" t="s">
        <v>340</v>
      </c>
    </row>
    <row r="215" spans="1:65" s="2" customFormat="1" ht="16.5" customHeight="1">
      <c r="A215" s="30"/>
      <c r="B215" s="156"/>
      <c r="C215" s="157" t="s">
        <v>341</v>
      </c>
      <c r="D215" s="157" t="s">
        <v>143</v>
      </c>
      <c r="E215" s="158" t="s">
        <v>342</v>
      </c>
      <c r="F215" s="159" t="s">
        <v>343</v>
      </c>
      <c r="G215" s="160" t="s">
        <v>146</v>
      </c>
      <c r="H215" s="161">
        <v>35.049999999999997</v>
      </c>
      <c r="I215" s="162"/>
      <c r="J215" s="163">
        <f t="shared" si="20"/>
        <v>0</v>
      </c>
      <c r="K215" s="159" t="s">
        <v>1</v>
      </c>
      <c r="L215" s="31"/>
      <c r="M215" s="164" t="s">
        <v>1</v>
      </c>
      <c r="N215" s="165" t="s">
        <v>37</v>
      </c>
      <c r="O215" s="56"/>
      <c r="P215" s="166">
        <f t="shared" si="21"/>
        <v>0</v>
      </c>
      <c r="Q215" s="166">
        <v>0</v>
      </c>
      <c r="R215" s="166">
        <f t="shared" si="22"/>
        <v>0</v>
      </c>
      <c r="S215" s="166">
        <v>0</v>
      </c>
      <c r="T215" s="167">
        <f t="shared" si="23"/>
        <v>0</v>
      </c>
      <c r="U215" s="30"/>
      <c r="V215" s="30"/>
      <c r="W215" s="30"/>
      <c r="X215" s="30"/>
      <c r="Y215" s="30"/>
      <c r="Z215" s="30"/>
      <c r="AA215" s="30"/>
      <c r="AB215" s="30"/>
      <c r="AC215" s="30"/>
      <c r="AD215" s="30"/>
      <c r="AE215" s="30"/>
      <c r="AR215" s="168" t="s">
        <v>148</v>
      </c>
      <c r="AT215" s="168" t="s">
        <v>143</v>
      </c>
      <c r="AU215" s="168" t="s">
        <v>80</v>
      </c>
      <c r="AY215" s="15" t="s">
        <v>142</v>
      </c>
      <c r="BE215" s="169">
        <f t="shared" si="24"/>
        <v>0</v>
      </c>
      <c r="BF215" s="169">
        <f t="shared" si="25"/>
        <v>0</v>
      </c>
      <c r="BG215" s="169">
        <f t="shared" si="26"/>
        <v>0</v>
      </c>
      <c r="BH215" s="169">
        <f t="shared" si="27"/>
        <v>0</v>
      </c>
      <c r="BI215" s="169">
        <f t="shared" si="28"/>
        <v>0</v>
      </c>
      <c r="BJ215" s="15" t="s">
        <v>80</v>
      </c>
      <c r="BK215" s="169">
        <f t="shared" si="29"/>
        <v>0</v>
      </c>
      <c r="BL215" s="15" t="s">
        <v>148</v>
      </c>
      <c r="BM215" s="168" t="s">
        <v>344</v>
      </c>
    </row>
    <row r="216" spans="1:65" s="2" customFormat="1" ht="16.5" customHeight="1">
      <c r="A216" s="30"/>
      <c r="B216" s="156"/>
      <c r="C216" s="157" t="s">
        <v>300</v>
      </c>
      <c r="D216" s="157" t="s">
        <v>143</v>
      </c>
      <c r="E216" s="158" t="s">
        <v>345</v>
      </c>
      <c r="F216" s="159" t="s">
        <v>346</v>
      </c>
      <c r="G216" s="160" t="s">
        <v>224</v>
      </c>
      <c r="H216" s="161">
        <v>82.22</v>
      </c>
      <c r="I216" s="162"/>
      <c r="J216" s="163">
        <f t="shared" si="20"/>
        <v>0</v>
      </c>
      <c r="K216" s="159" t="s">
        <v>1</v>
      </c>
      <c r="L216" s="31"/>
      <c r="M216" s="164" t="s">
        <v>1</v>
      </c>
      <c r="N216" s="165" t="s">
        <v>37</v>
      </c>
      <c r="O216" s="56"/>
      <c r="P216" s="166">
        <f t="shared" si="21"/>
        <v>0</v>
      </c>
      <c r="Q216" s="166">
        <v>0</v>
      </c>
      <c r="R216" s="166">
        <f t="shared" si="22"/>
        <v>0</v>
      </c>
      <c r="S216" s="166">
        <v>0</v>
      </c>
      <c r="T216" s="167">
        <f t="shared" si="23"/>
        <v>0</v>
      </c>
      <c r="U216" s="30"/>
      <c r="V216" s="30"/>
      <c r="W216" s="30"/>
      <c r="X216" s="30"/>
      <c r="Y216" s="30"/>
      <c r="Z216" s="30"/>
      <c r="AA216" s="30"/>
      <c r="AB216" s="30"/>
      <c r="AC216" s="30"/>
      <c r="AD216" s="30"/>
      <c r="AE216" s="30"/>
      <c r="AR216" s="168" t="s">
        <v>148</v>
      </c>
      <c r="AT216" s="168" t="s">
        <v>143</v>
      </c>
      <c r="AU216" s="168" t="s">
        <v>80</v>
      </c>
      <c r="AY216" s="15" t="s">
        <v>142</v>
      </c>
      <c r="BE216" s="169">
        <f t="shared" si="24"/>
        <v>0</v>
      </c>
      <c r="BF216" s="169">
        <f t="shared" si="25"/>
        <v>0</v>
      </c>
      <c r="BG216" s="169">
        <f t="shared" si="26"/>
        <v>0</v>
      </c>
      <c r="BH216" s="169">
        <f t="shared" si="27"/>
        <v>0</v>
      </c>
      <c r="BI216" s="169">
        <f t="shared" si="28"/>
        <v>0</v>
      </c>
      <c r="BJ216" s="15" t="s">
        <v>80</v>
      </c>
      <c r="BK216" s="169">
        <f t="shared" si="29"/>
        <v>0</v>
      </c>
      <c r="BL216" s="15" t="s">
        <v>148</v>
      </c>
      <c r="BM216" s="168" t="s">
        <v>347</v>
      </c>
    </row>
    <row r="217" spans="1:65" s="2" customFormat="1" ht="36" customHeight="1">
      <c r="A217" s="30"/>
      <c r="B217" s="156"/>
      <c r="C217" s="157" t="s">
        <v>348</v>
      </c>
      <c r="D217" s="157" t="s">
        <v>143</v>
      </c>
      <c r="E217" s="158" t="s">
        <v>349</v>
      </c>
      <c r="F217" s="159" t="s">
        <v>350</v>
      </c>
      <c r="G217" s="160" t="s">
        <v>146</v>
      </c>
      <c r="H217" s="161">
        <v>2.1</v>
      </c>
      <c r="I217" s="162"/>
      <c r="J217" s="163">
        <f t="shared" si="20"/>
        <v>0</v>
      </c>
      <c r="K217" s="159" t="s">
        <v>1</v>
      </c>
      <c r="L217" s="31"/>
      <c r="M217" s="164" t="s">
        <v>1</v>
      </c>
      <c r="N217" s="165" t="s">
        <v>37</v>
      </c>
      <c r="O217" s="56"/>
      <c r="P217" s="166">
        <f t="shared" si="21"/>
        <v>0</v>
      </c>
      <c r="Q217" s="166">
        <v>0</v>
      </c>
      <c r="R217" s="166">
        <f t="shared" si="22"/>
        <v>0</v>
      </c>
      <c r="S217" s="166">
        <v>0</v>
      </c>
      <c r="T217" s="167">
        <f t="shared" si="23"/>
        <v>0</v>
      </c>
      <c r="U217" s="30"/>
      <c r="V217" s="30"/>
      <c r="W217" s="30"/>
      <c r="X217" s="30"/>
      <c r="Y217" s="30"/>
      <c r="Z217" s="30"/>
      <c r="AA217" s="30"/>
      <c r="AB217" s="30"/>
      <c r="AC217" s="30"/>
      <c r="AD217" s="30"/>
      <c r="AE217" s="30"/>
      <c r="AR217" s="168" t="s">
        <v>148</v>
      </c>
      <c r="AT217" s="168" t="s">
        <v>143</v>
      </c>
      <c r="AU217" s="168" t="s">
        <v>80</v>
      </c>
      <c r="AY217" s="15" t="s">
        <v>142</v>
      </c>
      <c r="BE217" s="169">
        <f t="shared" si="24"/>
        <v>0</v>
      </c>
      <c r="BF217" s="169">
        <f t="shared" si="25"/>
        <v>0</v>
      </c>
      <c r="BG217" s="169">
        <f t="shared" si="26"/>
        <v>0</v>
      </c>
      <c r="BH217" s="169">
        <f t="shared" si="27"/>
        <v>0</v>
      </c>
      <c r="BI217" s="169">
        <f t="shared" si="28"/>
        <v>0</v>
      </c>
      <c r="BJ217" s="15" t="s">
        <v>80</v>
      </c>
      <c r="BK217" s="169">
        <f t="shared" si="29"/>
        <v>0</v>
      </c>
      <c r="BL217" s="15" t="s">
        <v>148</v>
      </c>
      <c r="BM217" s="168" t="s">
        <v>351</v>
      </c>
    </row>
    <row r="218" spans="1:65" s="2" customFormat="1" ht="16.5" customHeight="1">
      <c r="A218" s="30"/>
      <c r="B218" s="156"/>
      <c r="C218" s="157" t="s">
        <v>304</v>
      </c>
      <c r="D218" s="157" t="s">
        <v>143</v>
      </c>
      <c r="E218" s="158" t="s">
        <v>352</v>
      </c>
      <c r="F218" s="159" t="s">
        <v>353</v>
      </c>
      <c r="G218" s="160" t="s">
        <v>146</v>
      </c>
      <c r="H218" s="161">
        <v>322.74</v>
      </c>
      <c r="I218" s="162"/>
      <c r="J218" s="163">
        <f t="shared" si="20"/>
        <v>0</v>
      </c>
      <c r="K218" s="159" t="s">
        <v>1</v>
      </c>
      <c r="L218" s="31"/>
      <c r="M218" s="164" t="s">
        <v>1</v>
      </c>
      <c r="N218" s="165" t="s">
        <v>37</v>
      </c>
      <c r="O218" s="56"/>
      <c r="P218" s="166">
        <f t="shared" si="21"/>
        <v>0</v>
      </c>
      <c r="Q218" s="166">
        <v>0</v>
      </c>
      <c r="R218" s="166">
        <f t="shared" si="22"/>
        <v>0</v>
      </c>
      <c r="S218" s="166">
        <v>0</v>
      </c>
      <c r="T218" s="167">
        <f t="shared" si="23"/>
        <v>0</v>
      </c>
      <c r="U218" s="30"/>
      <c r="V218" s="30"/>
      <c r="W218" s="30"/>
      <c r="X218" s="30"/>
      <c r="Y218" s="30"/>
      <c r="Z218" s="30"/>
      <c r="AA218" s="30"/>
      <c r="AB218" s="30"/>
      <c r="AC218" s="30"/>
      <c r="AD218" s="30"/>
      <c r="AE218" s="30"/>
      <c r="AR218" s="168" t="s">
        <v>148</v>
      </c>
      <c r="AT218" s="168" t="s">
        <v>143</v>
      </c>
      <c r="AU218" s="168" t="s">
        <v>80</v>
      </c>
      <c r="AY218" s="15" t="s">
        <v>142</v>
      </c>
      <c r="BE218" s="169">
        <f t="shared" si="24"/>
        <v>0</v>
      </c>
      <c r="BF218" s="169">
        <f t="shared" si="25"/>
        <v>0</v>
      </c>
      <c r="BG218" s="169">
        <f t="shared" si="26"/>
        <v>0</v>
      </c>
      <c r="BH218" s="169">
        <f t="shared" si="27"/>
        <v>0</v>
      </c>
      <c r="BI218" s="169">
        <f t="shared" si="28"/>
        <v>0</v>
      </c>
      <c r="BJ218" s="15" t="s">
        <v>80</v>
      </c>
      <c r="BK218" s="169">
        <f t="shared" si="29"/>
        <v>0</v>
      </c>
      <c r="BL218" s="15" t="s">
        <v>148</v>
      </c>
      <c r="BM218" s="168" t="s">
        <v>354</v>
      </c>
    </row>
    <row r="219" spans="1:65" s="2" customFormat="1" ht="24" customHeight="1">
      <c r="A219" s="30"/>
      <c r="B219" s="156"/>
      <c r="C219" s="157" t="s">
        <v>355</v>
      </c>
      <c r="D219" s="157" t="s">
        <v>143</v>
      </c>
      <c r="E219" s="158" t="s">
        <v>356</v>
      </c>
      <c r="F219" s="159" t="s">
        <v>357</v>
      </c>
      <c r="G219" s="160" t="s">
        <v>146</v>
      </c>
      <c r="H219" s="161">
        <v>29.45</v>
      </c>
      <c r="I219" s="162"/>
      <c r="J219" s="163">
        <f t="shared" si="20"/>
        <v>0</v>
      </c>
      <c r="K219" s="159" t="s">
        <v>1</v>
      </c>
      <c r="L219" s="31"/>
      <c r="M219" s="164" t="s">
        <v>1</v>
      </c>
      <c r="N219" s="165" t="s">
        <v>37</v>
      </c>
      <c r="O219" s="56"/>
      <c r="P219" s="166">
        <f t="shared" si="21"/>
        <v>0</v>
      </c>
      <c r="Q219" s="166">
        <v>0</v>
      </c>
      <c r="R219" s="166">
        <f t="shared" si="22"/>
        <v>0</v>
      </c>
      <c r="S219" s="166">
        <v>0</v>
      </c>
      <c r="T219" s="167">
        <f t="shared" si="23"/>
        <v>0</v>
      </c>
      <c r="U219" s="30"/>
      <c r="V219" s="30"/>
      <c r="W219" s="30"/>
      <c r="X219" s="30"/>
      <c r="Y219" s="30"/>
      <c r="Z219" s="30"/>
      <c r="AA219" s="30"/>
      <c r="AB219" s="30"/>
      <c r="AC219" s="30"/>
      <c r="AD219" s="30"/>
      <c r="AE219" s="30"/>
      <c r="AR219" s="168" t="s">
        <v>148</v>
      </c>
      <c r="AT219" s="168" t="s">
        <v>143</v>
      </c>
      <c r="AU219" s="168" t="s">
        <v>80</v>
      </c>
      <c r="AY219" s="15" t="s">
        <v>142</v>
      </c>
      <c r="BE219" s="169">
        <f t="shared" si="24"/>
        <v>0</v>
      </c>
      <c r="BF219" s="169">
        <f t="shared" si="25"/>
        <v>0</v>
      </c>
      <c r="BG219" s="169">
        <f t="shared" si="26"/>
        <v>0</v>
      </c>
      <c r="BH219" s="169">
        <f t="shared" si="27"/>
        <v>0</v>
      </c>
      <c r="BI219" s="169">
        <f t="shared" si="28"/>
        <v>0</v>
      </c>
      <c r="BJ219" s="15" t="s">
        <v>80</v>
      </c>
      <c r="BK219" s="169">
        <f t="shared" si="29"/>
        <v>0</v>
      </c>
      <c r="BL219" s="15" t="s">
        <v>148</v>
      </c>
      <c r="BM219" s="168" t="s">
        <v>358</v>
      </c>
    </row>
    <row r="220" spans="1:65" s="2" customFormat="1" ht="16.5" customHeight="1">
      <c r="A220" s="30"/>
      <c r="B220" s="156"/>
      <c r="C220" s="157" t="s">
        <v>307</v>
      </c>
      <c r="D220" s="157" t="s">
        <v>143</v>
      </c>
      <c r="E220" s="158" t="s">
        <v>359</v>
      </c>
      <c r="F220" s="159" t="s">
        <v>360</v>
      </c>
      <c r="G220" s="160" t="s">
        <v>146</v>
      </c>
      <c r="H220" s="161">
        <v>3.5</v>
      </c>
      <c r="I220" s="162"/>
      <c r="J220" s="163">
        <f t="shared" si="20"/>
        <v>0</v>
      </c>
      <c r="K220" s="159" t="s">
        <v>1</v>
      </c>
      <c r="L220" s="31"/>
      <c r="M220" s="164" t="s">
        <v>1</v>
      </c>
      <c r="N220" s="165" t="s">
        <v>37</v>
      </c>
      <c r="O220" s="56"/>
      <c r="P220" s="166">
        <f t="shared" si="21"/>
        <v>0</v>
      </c>
      <c r="Q220" s="166">
        <v>0</v>
      </c>
      <c r="R220" s="166">
        <f t="shared" si="22"/>
        <v>0</v>
      </c>
      <c r="S220" s="166">
        <v>0</v>
      </c>
      <c r="T220" s="167">
        <f t="shared" si="23"/>
        <v>0</v>
      </c>
      <c r="U220" s="30"/>
      <c r="V220" s="30"/>
      <c r="W220" s="30"/>
      <c r="X220" s="30"/>
      <c r="Y220" s="30"/>
      <c r="Z220" s="30"/>
      <c r="AA220" s="30"/>
      <c r="AB220" s="30"/>
      <c r="AC220" s="30"/>
      <c r="AD220" s="30"/>
      <c r="AE220" s="30"/>
      <c r="AR220" s="168" t="s">
        <v>148</v>
      </c>
      <c r="AT220" s="168" t="s">
        <v>143</v>
      </c>
      <c r="AU220" s="168" t="s">
        <v>80</v>
      </c>
      <c r="AY220" s="15" t="s">
        <v>142</v>
      </c>
      <c r="BE220" s="169">
        <f t="shared" si="24"/>
        <v>0</v>
      </c>
      <c r="BF220" s="169">
        <f t="shared" si="25"/>
        <v>0</v>
      </c>
      <c r="BG220" s="169">
        <f t="shared" si="26"/>
        <v>0</v>
      </c>
      <c r="BH220" s="169">
        <f t="shared" si="27"/>
        <v>0</v>
      </c>
      <c r="BI220" s="169">
        <f t="shared" si="28"/>
        <v>0</v>
      </c>
      <c r="BJ220" s="15" t="s">
        <v>80</v>
      </c>
      <c r="BK220" s="169">
        <f t="shared" si="29"/>
        <v>0</v>
      </c>
      <c r="BL220" s="15" t="s">
        <v>148</v>
      </c>
      <c r="BM220" s="168" t="s">
        <v>361</v>
      </c>
    </row>
    <row r="221" spans="1:65" s="2" customFormat="1" ht="16.5" customHeight="1">
      <c r="A221" s="30"/>
      <c r="B221" s="156"/>
      <c r="C221" s="157" t="s">
        <v>362</v>
      </c>
      <c r="D221" s="157" t="s">
        <v>143</v>
      </c>
      <c r="E221" s="158" t="s">
        <v>363</v>
      </c>
      <c r="F221" s="159" t="s">
        <v>364</v>
      </c>
      <c r="G221" s="160" t="s">
        <v>146</v>
      </c>
      <c r="H221" s="161">
        <v>4.8540000000000001</v>
      </c>
      <c r="I221" s="162"/>
      <c r="J221" s="163">
        <f t="shared" si="20"/>
        <v>0</v>
      </c>
      <c r="K221" s="159" t="s">
        <v>1</v>
      </c>
      <c r="L221" s="31"/>
      <c r="M221" s="164" t="s">
        <v>1</v>
      </c>
      <c r="N221" s="165" t="s">
        <v>37</v>
      </c>
      <c r="O221" s="56"/>
      <c r="P221" s="166">
        <f t="shared" si="21"/>
        <v>0</v>
      </c>
      <c r="Q221" s="166">
        <v>0</v>
      </c>
      <c r="R221" s="166">
        <f t="shared" si="22"/>
        <v>0</v>
      </c>
      <c r="S221" s="166">
        <v>0</v>
      </c>
      <c r="T221" s="167">
        <f t="shared" si="23"/>
        <v>0</v>
      </c>
      <c r="U221" s="30"/>
      <c r="V221" s="30"/>
      <c r="W221" s="30"/>
      <c r="X221" s="30"/>
      <c r="Y221" s="30"/>
      <c r="Z221" s="30"/>
      <c r="AA221" s="30"/>
      <c r="AB221" s="30"/>
      <c r="AC221" s="30"/>
      <c r="AD221" s="30"/>
      <c r="AE221" s="30"/>
      <c r="AR221" s="168" t="s">
        <v>148</v>
      </c>
      <c r="AT221" s="168" t="s">
        <v>143</v>
      </c>
      <c r="AU221" s="168" t="s">
        <v>80</v>
      </c>
      <c r="AY221" s="15" t="s">
        <v>142</v>
      </c>
      <c r="BE221" s="169">
        <f t="shared" si="24"/>
        <v>0</v>
      </c>
      <c r="BF221" s="169">
        <f t="shared" si="25"/>
        <v>0</v>
      </c>
      <c r="BG221" s="169">
        <f t="shared" si="26"/>
        <v>0</v>
      </c>
      <c r="BH221" s="169">
        <f t="shared" si="27"/>
        <v>0</v>
      </c>
      <c r="BI221" s="169">
        <f t="shared" si="28"/>
        <v>0</v>
      </c>
      <c r="BJ221" s="15" t="s">
        <v>80</v>
      </c>
      <c r="BK221" s="169">
        <f t="shared" si="29"/>
        <v>0</v>
      </c>
      <c r="BL221" s="15" t="s">
        <v>148</v>
      </c>
      <c r="BM221" s="168" t="s">
        <v>365</v>
      </c>
    </row>
    <row r="222" spans="1:65" s="12" customFormat="1" ht="25.9" customHeight="1">
      <c r="B222" s="145"/>
      <c r="D222" s="146" t="s">
        <v>71</v>
      </c>
      <c r="E222" s="147" t="s">
        <v>366</v>
      </c>
      <c r="F222" s="147" t="s">
        <v>367</v>
      </c>
      <c r="I222" s="148"/>
      <c r="J222" s="149">
        <f>BK222</f>
        <v>0</v>
      </c>
      <c r="L222" s="145"/>
      <c r="M222" s="150"/>
      <c r="N222" s="151"/>
      <c r="O222" s="151"/>
      <c r="P222" s="152">
        <f>SUM(P223:P225)</f>
        <v>0</v>
      </c>
      <c r="Q222" s="151"/>
      <c r="R222" s="152">
        <f>SUM(R223:R225)</f>
        <v>0</v>
      </c>
      <c r="S222" s="151"/>
      <c r="T222" s="153">
        <f>SUM(T223:T225)</f>
        <v>0</v>
      </c>
      <c r="AR222" s="146" t="s">
        <v>80</v>
      </c>
      <c r="AT222" s="154" t="s">
        <v>71</v>
      </c>
      <c r="AU222" s="154" t="s">
        <v>72</v>
      </c>
      <c r="AY222" s="146" t="s">
        <v>142</v>
      </c>
      <c r="BK222" s="155">
        <f>SUM(BK223:BK225)</f>
        <v>0</v>
      </c>
    </row>
    <row r="223" spans="1:65" s="2" customFormat="1" ht="16.5" customHeight="1">
      <c r="A223" s="30"/>
      <c r="B223" s="156"/>
      <c r="C223" s="157" t="s">
        <v>311</v>
      </c>
      <c r="D223" s="157" t="s">
        <v>143</v>
      </c>
      <c r="E223" s="158" t="s">
        <v>368</v>
      </c>
      <c r="F223" s="159" t="s">
        <v>369</v>
      </c>
      <c r="G223" s="160" t="s">
        <v>280</v>
      </c>
      <c r="H223" s="161">
        <v>6</v>
      </c>
      <c r="I223" s="162"/>
      <c r="J223" s="163">
        <f>ROUND(I223*H223,2)</f>
        <v>0</v>
      </c>
      <c r="K223" s="159" t="s">
        <v>1</v>
      </c>
      <c r="L223" s="31"/>
      <c r="M223" s="164" t="s">
        <v>1</v>
      </c>
      <c r="N223" s="165" t="s">
        <v>37</v>
      </c>
      <c r="O223" s="56"/>
      <c r="P223" s="166">
        <f>O223*H223</f>
        <v>0</v>
      </c>
      <c r="Q223" s="166">
        <v>0</v>
      </c>
      <c r="R223" s="166">
        <f>Q223*H223</f>
        <v>0</v>
      </c>
      <c r="S223" s="166">
        <v>0</v>
      </c>
      <c r="T223" s="167">
        <f>S223*H223</f>
        <v>0</v>
      </c>
      <c r="U223" s="30"/>
      <c r="V223" s="30"/>
      <c r="W223" s="30"/>
      <c r="X223" s="30"/>
      <c r="Y223" s="30"/>
      <c r="Z223" s="30"/>
      <c r="AA223" s="30"/>
      <c r="AB223" s="30"/>
      <c r="AC223" s="30"/>
      <c r="AD223" s="30"/>
      <c r="AE223" s="30"/>
      <c r="AR223" s="168" t="s">
        <v>148</v>
      </c>
      <c r="AT223" s="168" t="s">
        <v>143</v>
      </c>
      <c r="AU223" s="168" t="s">
        <v>80</v>
      </c>
      <c r="AY223" s="15" t="s">
        <v>142</v>
      </c>
      <c r="BE223" s="169">
        <f>IF(N223="základní",J223,0)</f>
        <v>0</v>
      </c>
      <c r="BF223" s="169">
        <f>IF(N223="snížená",J223,0)</f>
        <v>0</v>
      </c>
      <c r="BG223" s="169">
        <f>IF(N223="zákl. přenesená",J223,0)</f>
        <v>0</v>
      </c>
      <c r="BH223" s="169">
        <f>IF(N223="sníž. přenesená",J223,0)</f>
        <v>0</v>
      </c>
      <c r="BI223" s="169">
        <f>IF(N223="nulová",J223,0)</f>
        <v>0</v>
      </c>
      <c r="BJ223" s="15" t="s">
        <v>80</v>
      </c>
      <c r="BK223" s="169">
        <f>ROUND(I223*H223,2)</f>
        <v>0</v>
      </c>
      <c r="BL223" s="15" t="s">
        <v>148</v>
      </c>
      <c r="BM223" s="168" t="s">
        <v>370</v>
      </c>
    </row>
    <row r="224" spans="1:65" s="2" customFormat="1" ht="24" customHeight="1">
      <c r="A224" s="30"/>
      <c r="B224" s="156"/>
      <c r="C224" s="157" t="s">
        <v>265</v>
      </c>
      <c r="D224" s="157" t="s">
        <v>143</v>
      </c>
      <c r="E224" s="158" t="s">
        <v>371</v>
      </c>
      <c r="F224" s="159" t="s">
        <v>372</v>
      </c>
      <c r="G224" s="160" t="s">
        <v>280</v>
      </c>
      <c r="H224" s="161">
        <v>1</v>
      </c>
      <c r="I224" s="162"/>
      <c r="J224" s="163">
        <f>ROUND(I224*H224,2)</f>
        <v>0</v>
      </c>
      <c r="K224" s="159" t="s">
        <v>1</v>
      </c>
      <c r="L224" s="31"/>
      <c r="M224" s="164" t="s">
        <v>1</v>
      </c>
      <c r="N224" s="165" t="s">
        <v>37</v>
      </c>
      <c r="O224" s="56"/>
      <c r="P224" s="166">
        <f>O224*H224</f>
        <v>0</v>
      </c>
      <c r="Q224" s="166">
        <v>0</v>
      </c>
      <c r="R224" s="166">
        <f>Q224*H224</f>
        <v>0</v>
      </c>
      <c r="S224" s="166">
        <v>0</v>
      </c>
      <c r="T224" s="167">
        <f>S224*H224</f>
        <v>0</v>
      </c>
      <c r="U224" s="30"/>
      <c r="V224" s="30"/>
      <c r="W224" s="30"/>
      <c r="X224" s="30"/>
      <c r="Y224" s="30"/>
      <c r="Z224" s="30"/>
      <c r="AA224" s="30"/>
      <c r="AB224" s="30"/>
      <c r="AC224" s="30"/>
      <c r="AD224" s="30"/>
      <c r="AE224" s="30"/>
      <c r="AR224" s="168" t="s">
        <v>148</v>
      </c>
      <c r="AT224" s="168" t="s">
        <v>143</v>
      </c>
      <c r="AU224" s="168" t="s">
        <v>80</v>
      </c>
      <c r="AY224" s="15" t="s">
        <v>142</v>
      </c>
      <c r="BE224" s="169">
        <f>IF(N224="základní",J224,0)</f>
        <v>0</v>
      </c>
      <c r="BF224" s="169">
        <f>IF(N224="snížená",J224,0)</f>
        <v>0</v>
      </c>
      <c r="BG224" s="169">
        <f>IF(N224="zákl. přenesená",J224,0)</f>
        <v>0</v>
      </c>
      <c r="BH224" s="169">
        <f>IF(N224="sníž. přenesená",J224,0)</f>
        <v>0</v>
      </c>
      <c r="BI224" s="169">
        <f>IF(N224="nulová",J224,0)</f>
        <v>0</v>
      </c>
      <c r="BJ224" s="15" t="s">
        <v>80</v>
      </c>
      <c r="BK224" s="169">
        <f>ROUND(I224*H224,2)</f>
        <v>0</v>
      </c>
      <c r="BL224" s="15" t="s">
        <v>148</v>
      </c>
      <c r="BM224" s="168" t="s">
        <v>373</v>
      </c>
    </row>
    <row r="225" spans="1:65" s="2" customFormat="1" ht="16.5" customHeight="1">
      <c r="A225" s="30"/>
      <c r="B225" s="156"/>
      <c r="C225" s="157" t="s">
        <v>296</v>
      </c>
      <c r="D225" s="157" t="s">
        <v>143</v>
      </c>
      <c r="E225" s="158" t="s">
        <v>374</v>
      </c>
      <c r="F225" s="159" t="s">
        <v>375</v>
      </c>
      <c r="G225" s="160" t="s">
        <v>280</v>
      </c>
      <c r="H225" s="161">
        <v>4</v>
      </c>
      <c r="I225" s="162"/>
      <c r="J225" s="163">
        <f>ROUND(I225*H225,2)</f>
        <v>0</v>
      </c>
      <c r="K225" s="159" t="s">
        <v>1</v>
      </c>
      <c r="L225" s="31"/>
      <c r="M225" s="164" t="s">
        <v>1</v>
      </c>
      <c r="N225" s="165" t="s">
        <v>37</v>
      </c>
      <c r="O225" s="56"/>
      <c r="P225" s="166">
        <f>O225*H225</f>
        <v>0</v>
      </c>
      <c r="Q225" s="166">
        <v>0</v>
      </c>
      <c r="R225" s="166">
        <f>Q225*H225</f>
        <v>0</v>
      </c>
      <c r="S225" s="166">
        <v>0</v>
      </c>
      <c r="T225" s="167">
        <f>S225*H225</f>
        <v>0</v>
      </c>
      <c r="U225" s="30"/>
      <c r="V225" s="30"/>
      <c r="W225" s="30"/>
      <c r="X225" s="30"/>
      <c r="Y225" s="30"/>
      <c r="Z225" s="30"/>
      <c r="AA225" s="30"/>
      <c r="AB225" s="30"/>
      <c r="AC225" s="30"/>
      <c r="AD225" s="30"/>
      <c r="AE225" s="30"/>
      <c r="AR225" s="168" t="s">
        <v>148</v>
      </c>
      <c r="AT225" s="168" t="s">
        <v>143</v>
      </c>
      <c r="AU225" s="168" t="s">
        <v>80</v>
      </c>
      <c r="AY225" s="15" t="s">
        <v>142</v>
      </c>
      <c r="BE225" s="169">
        <f>IF(N225="základní",J225,0)</f>
        <v>0</v>
      </c>
      <c r="BF225" s="169">
        <f>IF(N225="snížená",J225,0)</f>
        <v>0</v>
      </c>
      <c r="BG225" s="169">
        <f>IF(N225="zákl. přenesená",J225,0)</f>
        <v>0</v>
      </c>
      <c r="BH225" s="169">
        <f>IF(N225="sníž. přenesená",J225,0)</f>
        <v>0</v>
      </c>
      <c r="BI225" s="169">
        <f>IF(N225="nulová",J225,0)</f>
        <v>0</v>
      </c>
      <c r="BJ225" s="15" t="s">
        <v>80</v>
      </c>
      <c r="BK225" s="169">
        <f>ROUND(I225*H225,2)</f>
        <v>0</v>
      </c>
      <c r="BL225" s="15" t="s">
        <v>148</v>
      </c>
      <c r="BM225" s="168" t="s">
        <v>376</v>
      </c>
    </row>
    <row r="226" spans="1:65" s="12" customFormat="1" ht="25.9" customHeight="1">
      <c r="B226" s="145"/>
      <c r="D226" s="146" t="s">
        <v>71</v>
      </c>
      <c r="E226" s="147" t="s">
        <v>377</v>
      </c>
      <c r="F226" s="147" t="s">
        <v>378</v>
      </c>
      <c r="I226" s="148"/>
      <c r="J226" s="149">
        <f>BK226</f>
        <v>0</v>
      </c>
      <c r="L226" s="145"/>
      <c r="M226" s="150"/>
      <c r="N226" s="151"/>
      <c r="O226" s="151"/>
      <c r="P226" s="152">
        <f>SUM(P227:P235)</f>
        <v>0</v>
      </c>
      <c r="Q226" s="151"/>
      <c r="R226" s="152">
        <f>SUM(R227:R235)</f>
        <v>0</v>
      </c>
      <c r="S226" s="151"/>
      <c r="T226" s="153">
        <f>SUM(T227:T235)</f>
        <v>0</v>
      </c>
      <c r="AR226" s="146" t="s">
        <v>80</v>
      </c>
      <c r="AT226" s="154" t="s">
        <v>71</v>
      </c>
      <c r="AU226" s="154" t="s">
        <v>72</v>
      </c>
      <c r="AY226" s="146" t="s">
        <v>142</v>
      </c>
      <c r="BK226" s="155">
        <f>SUM(BK227:BK235)</f>
        <v>0</v>
      </c>
    </row>
    <row r="227" spans="1:65" s="2" customFormat="1" ht="24" customHeight="1">
      <c r="A227" s="30"/>
      <c r="B227" s="156"/>
      <c r="C227" s="157" t="s">
        <v>377</v>
      </c>
      <c r="D227" s="157" t="s">
        <v>143</v>
      </c>
      <c r="E227" s="158" t="s">
        <v>379</v>
      </c>
      <c r="F227" s="159" t="s">
        <v>380</v>
      </c>
      <c r="G227" s="160" t="s">
        <v>151</v>
      </c>
      <c r="H227" s="161">
        <v>1.7669999999999999</v>
      </c>
      <c r="I227" s="162"/>
      <c r="J227" s="163">
        <f>ROUND(I227*H227,2)</f>
        <v>0</v>
      </c>
      <c r="K227" s="159" t="s">
        <v>1</v>
      </c>
      <c r="L227" s="31"/>
      <c r="M227" s="164" t="s">
        <v>1</v>
      </c>
      <c r="N227" s="165" t="s">
        <v>37</v>
      </c>
      <c r="O227" s="56"/>
      <c r="P227" s="166">
        <f>O227*H227</f>
        <v>0</v>
      </c>
      <c r="Q227" s="166">
        <v>0</v>
      </c>
      <c r="R227" s="166">
        <f>Q227*H227</f>
        <v>0</v>
      </c>
      <c r="S227" s="166">
        <v>0</v>
      </c>
      <c r="T227" s="167">
        <f>S227*H227</f>
        <v>0</v>
      </c>
      <c r="U227" s="30"/>
      <c r="V227" s="30"/>
      <c r="W227" s="30"/>
      <c r="X227" s="30"/>
      <c r="Y227" s="30"/>
      <c r="Z227" s="30"/>
      <c r="AA227" s="30"/>
      <c r="AB227" s="30"/>
      <c r="AC227" s="30"/>
      <c r="AD227" s="30"/>
      <c r="AE227" s="30"/>
      <c r="AR227" s="168" t="s">
        <v>148</v>
      </c>
      <c r="AT227" s="168" t="s">
        <v>143</v>
      </c>
      <c r="AU227" s="168" t="s">
        <v>80</v>
      </c>
      <c r="AY227" s="15" t="s">
        <v>142</v>
      </c>
      <c r="BE227" s="169">
        <f>IF(N227="základní",J227,0)</f>
        <v>0</v>
      </c>
      <c r="BF227" s="169">
        <f>IF(N227="snížená",J227,0)</f>
        <v>0</v>
      </c>
      <c r="BG227" s="169">
        <f>IF(N227="zákl. přenesená",J227,0)</f>
        <v>0</v>
      </c>
      <c r="BH227" s="169">
        <f>IF(N227="sníž. přenesená",J227,0)</f>
        <v>0</v>
      </c>
      <c r="BI227" s="169">
        <f>IF(N227="nulová",J227,0)</f>
        <v>0</v>
      </c>
      <c r="BJ227" s="15" t="s">
        <v>80</v>
      </c>
      <c r="BK227" s="169">
        <f>ROUND(I227*H227,2)</f>
        <v>0</v>
      </c>
      <c r="BL227" s="15" t="s">
        <v>148</v>
      </c>
      <c r="BM227" s="168" t="s">
        <v>381</v>
      </c>
    </row>
    <row r="228" spans="1:65" s="13" customFormat="1" ht="11.25">
      <c r="B228" s="170"/>
      <c r="D228" s="171" t="s">
        <v>153</v>
      </c>
      <c r="E228" s="172" t="s">
        <v>1</v>
      </c>
      <c r="F228" s="173" t="s">
        <v>382</v>
      </c>
      <c r="H228" s="174">
        <v>1.7669999999999999</v>
      </c>
      <c r="I228" s="175"/>
      <c r="L228" s="170"/>
      <c r="M228" s="176"/>
      <c r="N228" s="177"/>
      <c r="O228" s="177"/>
      <c r="P228" s="177"/>
      <c r="Q228" s="177"/>
      <c r="R228" s="177"/>
      <c r="S228" s="177"/>
      <c r="T228" s="178"/>
      <c r="AT228" s="172" t="s">
        <v>153</v>
      </c>
      <c r="AU228" s="172" t="s">
        <v>80</v>
      </c>
      <c r="AV228" s="13" t="s">
        <v>82</v>
      </c>
      <c r="AW228" s="13" t="s">
        <v>29</v>
      </c>
      <c r="AX228" s="13" t="s">
        <v>80</v>
      </c>
      <c r="AY228" s="172" t="s">
        <v>142</v>
      </c>
    </row>
    <row r="229" spans="1:65" s="2" customFormat="1" ht="24" customHeight="1">
      <c r="A229" s="30"/>
      <c r="B229" s="156"/>
      <c r="C229" s="157" t="s">
        <v>317</v>
      </c>
      <c r="D229" s="157" t="s">
        <v>143</v>
      </c>
      <c r="E229" s="158" t="s">
        <v>383</v>
      </c>
      <c r="F229" s="159" t="s">
        <v>384</v>
      </c>
      <c r="G229" s="160" t="s">
        <v>151</v>
      </c>
      <c r="H229" s="161">
        <v>1.7669999999999999</v>
      </c>
      <c r="I229" s="162"/>
      <c r="J229" s="163">
        <f t="shared" ref="J229:J235" si="30">ROUND(I229*H229,2)</f>
        <v>0</v>
      </c>
      <c r="K229" s="159" t="s">
        <v>1</v>
      </c>
      <c r="L229" s="31"/>
      <c r="M229" s="164" t="s">
        <v>1</v>
      </c>
      <c r="N229" s="165" t="s">
        <v>37</v>
      </c>
      <c r="O229" s="56"/>
      <c r="P229" s="166">
        <f t="shared" ref="P229:P235" si="31">O229*H229</f>
        <v>0</v>
      </c>
      <c r="Q229" s="166">
        <v>0</v>
      </c>
      <c r="R229" s="166">
        <f t="shared" ref="R229:R235" si="32">Q229*H229</f>
        <v>0</v>
      </c>
      <c r="S229" s="166">
        <v>0</v>
      </c>
      <c r="T229" s="167">
        <f t="shared" ref="T229:T235" si="33">S229*H229</f>
        <v>0</v>
      </c>
      <c r="U229" s="30"/>
      <c r="V229" s="30"/>
      <c r="W229" s="30"/>
      <c r="X229" s="30"/>
      <c r="Y229" s="30"/>
      <c r="Z229" s="30"/>
      <c r="AA229" s="30"/>
      <c r="AB229" s="30"/>
      <c r="AC229" s="30"/>
      <c r="AD229" s="30"/>
      <c r="AE229" s="30"/>
      <c r="AR229" s="168" t="s">
        <v>148</v>
      </c>
      <c r="AT229" s="168" t="s">
        <v>143</v>
      </c>
      <c r="AU229" s="168" t="s">
        <v>80</v>
      </c>
      <c r="AY229" s="15" t="s">
        <v>142</v>
      </c>
      <c r="BE229" s="169">
        <f t="shared" ref="BE229:BE235" si="34">IF(N229="základní",J229,0)</f>
        <v>0</v>
      </c>
      <c r="BF229" s="169">
        <f t="shared" ref="BF229:BF235" si="35">IF(N229="snížená",J229,0)</f>
        <v>0</v>
      </c>
      <c r="BG229" s="169">
        <f t="shared" ref="BG229:BG235" si="36">IF(N229="zákl. přenesená",J229,0)</f>
        <v>0</v>
      </c>
      <c r="BH229" s="169">
        <f t="shared" ref="BH229:BH235" si="37">IF(N229="sníž. přenesená",J229,0)</f>
        <v>0</v>
      </c>
      <c r="BI229" s="169">
        <f t="shared" ref="BI229:BI235" si="38">IF(N229="nulová",J229,0)</f>
        <v>0</v>
      </c>
      <c r="BJ229" s="15" t="s">
        <v>80</v>
      </c>
      <c r="BK229" s="169">
        <f t="shared" ref="BK229:BK235" si="39">ROUND(I229*H229,2)</f>
        <v>0</v>
      </c>
      <c r="BL229" s="15" t="s">
        <v>148</v>
      </c>
      <c r="BM229" s="168" t="s">
        <v>385</v>
      </c>
    </row>
    <row r="230" spans="1:65" s="2" customFormat="1" ht="36" customHeight="1">
      <c r="A230" s="30"/>
      <c r="B230" s="156"/>
      <c r="C230" s="157" t="s">
        <v>386</v>
      </c>
      <c r="D230" s="157" t="s">
        <v>143</v>
      </c>
      <c r="E230" s="158" t="s">
        <v>387</v>
      </c>
      <c r="F230" s="159" t="s">
        <v>388</v>
      </c>
      <c r="G230" s="160" t="s">
        <v>185</v>
      </c>
      <c r="H230" s="161">
        <v>3.1E-2</v>
      </c>
      <c r="I230" s="162"/>
      <c r="J230" s="163">
        <f t="shared" si="30"/>
        <v>0</v>
      </c>
      <c r="K230" s="159" t="s">
        <v>1</v>
      </c>
      <c r="L230" s="31"/>
      <c r="M230" s="164" t="s">
        <v>1</v>
      </c>
      <c r="N230" s="165" t="s">
        <v>37</v>
      </c>
      <c r="O230" s="56"/>
      <c r="P230" s="166">
        <f t="shared" si="31"/>
        <v>0</v>
      </c>
      <c r="Q230" s="166">
        <v>0</v>
      </c>
      <c r="R230" s="166">
        <f t="shared" si="32"/>
        <v>0</v>
      </c>
      <c r="S230" s="166">
        <v>0</v>
      </c>
      <c r="T230" s="167">
        <f t="shared" si="33"/>
        <v>0</v>
      </c>
      <c r="U230" s="30"/>
      <c r="V230" s="30"/>
      <c r="W230" s="30"/>
      <c r="X230" s="30"/>
      <c r="Y230" s="30"/>
      <c r="Z230" s="30"/>
      <c r="AA230" s="30"/>
      <c r="AB230" s="30"/>
      <c r="AC230" s="30"/>
      <c r="AD230" s="30"/>
      <c r="AE230" s="30"/>
      <c r="AR230" s="168" t="s">
        <v>148</v>
      </c>
      <c r="AT230" s="168" t="s">
        <v>143</v>
      </c>
      <c r="AU230" s="168" t="s">
        <v>80</v>
      </c>
      <c r="AY230" s="15" t="s">
        <v>142</v>
      </c>
      <c r="BE230" s="169">
        <f t="shared" si="34"/>
        <v>0</v>
      </c>
      <c r="BF230" s="169">
        <f t="shared" si="35"/>
        <v>0</v>
      </c>
      <c r="BG230" s="169">
        <f t="shared" si="36"/>
        <v>0</v>
      </c>
      <c r="BH230" s="169">
        <f t="shared" si="37"/>
        <v>0</v>
      </c>
      <c r="BI230" s="169">
        <f t="shared" si="38"/>
        <v>0</v>
      </c>
      <c r="BJ230" s="15" t="s">
        <v>80</v>
      </c>
      <c r="BK230" s="169">
        <f t="shared" si="39"/>
        <v>0</v>
      </c>
      <c r="BL230" s="15" t="s">
        <v>148</v>
      </c>
      <c r="BM230" s="168" t="s">
        <v>389</v>
      </c>
    </row>
    <row r="231" spans="1:65" s="2" customFormat="1" ht="24" customHeight="1">
      <c r="A231" s="30"/>
      <c r="B231" s="156"/>
      <c r="C231" s="157" t="s">
        <v>320</v>
      </c>
      <c r="D231" s="157" t="s">
        <v>143</v>
      </c>
      <c r="E231" s="158" t="s">
        <v>390</v>
      </c>
      <c r="F231" s="159" t="s">
        <v>391</v>
      </c>
      <c r="G231" s="160" t="s">
        <v>146</v>
      </c>
      <c r="H231" s="161">
        <v>6.0209999999999999</v>
      </c>
      <c r="I231" s="162"/>
      <c r="J231" s="163">
        <f t="shared" si="30"/>
        <v>0</v>
      </c>
      <c r="K231" s="159" t="s">
        <v>1</v>
      </c>
      <c r="L231" s="31"/>
      <c r="M231" s="164" t="s">
        <v>1</v>
      </c>
      <c r="N231" s="165" t="s">
        <v>37</v>
      </c>
      <c r="O231" s="56"/>
      <c r="P231" s="166">
        <f t="shared" si="31"/>
        <v>0</v>
      </c>
      <c r="Q231" s="166">
        <v>0</v>
      </c>
      <c r="R231" s="166">
        <f t="shared" si="32"/>
        <v>0</v>
      </c>
      <c r="S231" s="166">
        <v>0</v>
      </c>
      <c r="T231" s="167">
        <f t="shared" si="33"/>
        <v>0</v>
      </c>
      <c r="U231" s="30"/>
      <c r="V231" s="30"/>
      <c r="W231" s="30"/>
      <c r="X231" s="30"/>
      <c r="Y231" s="30"/>
      <c r="Z231" s="30"/>
      <c r="AA231" s="30"/>
      <c r="AB231" s="30"/>
      <c r="AC231" s="30"/>
      <c r="AD231" s="30"/>
      <c r="AE231" s="30"/>
      <c r="AR231" s="168" t="s">
        <v>148</v>
      </c>
      <c r="AT231" s="168" t="s">
        <v>143</v>
      </c>
      <c r="AU231" s="168" t="s">
        <v>80</v>
      </c>
      <c r="AY231" s="15" t="s">
        <v>142</v>
      </c>
      <c r="BE231" s="169">
        <f t="shared" si="34"/>
        <v>0</v>
      </c>
      <c r="BF231" s="169">
        <f t="shared" si="35"/>
        <v>0</v>
      </c>
      <c r="BG231" s="169">
        <f t="shared" si="36"/>
        <v>0</v>
      </c>
      <c r="BH231" s="169">
        <f t="shared" si="37"/>
        <v>0</v>
      </c>
      <c r="BI231" s="169">
        <f t="shared" si="38"/>
        <v>0</v>
      </c>
      <c r="BJ231" s="15" t="s">
        <v>80</v>
      </c>
      <c r="BK231" s="169">
        <f t="shared" si="39"/>
        <v>0</v>
      </c>
      <c r="BL231" s="15" t="s">
        <v>148</v>
      </c>
      <c r="BM231" s="168" t="s">
        <v>392</v>
      </c>
    </row>
    <row r="232" spans="1:65" s="2" customFormat="1" ht="24" customHeight="1">
      <c r="A232" s="30"/>
      <c r="B232" s="156"/>
      <c r="C232" s="157" t="s">
        <v>393</v>
      </c>
      <c r="D232" s="157" t="s">
        <v>143</v>
      </c>
      <c r="E232" s="158" t="s">
        <v>394</v>
      </c>
      <c r="F232" s="159" t="s">
        <v>395</v>
      </c>
      <c r="G232" s="160" t="s">
        <v>146</v>
      </c>
      <c r="H232" s="161">
        <v>5.952</v>
      </c>
      <c r="I232" s="162"/>
      <c r="J232" s="163">
        <f t="shared" si="30"/>
        <v>0</v>
      </c>
      <c r="K232" s="159" t="s">
        <v>147</v>
      </c>
      <c r="L232" s="31"/>
      <c r="M232" s="164" t="s">
        <v>1</v>
      </c>
      <c r="N232" s="165" t="s">
        <v>37</v>
      </c>
      <c r="O232" s="56"/>
      <c r="P232" s="166">
        <f t="shared" si="31"/>
        <v>0</v>
      </c>
      <c r="Q232" s="166">
        <v>0</v>
      </c>
      <c r="R232" s="166">
        <f t="shared" si="32"/>
        <v>0</v>
      </c>
      <c r="S232" s="166">
        <v>0</v>
      </c>
      <c r="T232" s="167">
        <f t="shared" si="33"/>
        <v>0</v>
      </c>
      <c r="U232" s="30"/>
      <c r="V232" s="30"/>
      <c r="W232" s="30"/>
      <c r="X232" s="30"/>
      <c r="Y232" s="30"/>
      <c r="Z232" s="30"/>
      <c r="AA232" s="30"/>
      <c r="AB232" s="30"/>
      <c r="AC232" s="30"/>
      <c r="AD232" s="30"/>
      <c r="AE232" s="30"/>
      <c r="AR232" s="168" t="s">
        <v>148</v>
      </c>
      <c r="AT232" s="168" t="s">
        <v>143</v>
      </c>
      <c r="AU232" s="168" t="s">
        <v>80</v>
      </c>
      <c r="AY232" s="15" t="s">
        <v>142</v>
      </c>
      <c r="BE232" s="169">
        <f t="shared" si="34"/>
        <v>0</v>
      </c>
      <c r="BF232" s="169">
        <f t="shared" si="35"/>
        <v>0</v>
      </c>
      <c r="BG232" s="169">
        <f t="shared" si="36"/>
        <v>0</v>
      </c>
      <c r="BH232" s="169">
        <f t="shared" si="37"/>
        <v>0</v>
      </c>
      <c r="BI232" s="169">
        <f t="shared" si="38"/>
        <v>0</v>
      </c>
      <c r="BJ232" s="15" t="s">
        <v>80</v>
      </c>
      <c r="BK232" s="169">
        <f t="shared" si="39"/>
        <v>0</v>
      </c>
      <c r="BL232" s="15" t="s">
        <v>148</v>
      </c>
      <c r="BM232" s="168" t="s">
        <v>396</v>
      </c>
    </row>
    <row r="233" spans="1:65" s="2" customFormat="1" ht="36" customHeight="1">
      <c r="A233" s="30"/>
      <c r="B233" s="156"/>
      <c r="C233" s="157" t="s">
        <v>323</v>
      </c>
      <c r="D233" s="157" t="s">
        <v>143</v>
      </c>
      <c r="E233" s="158" t="s">
        <v>397</v>
      </c>
      <c r="F233" s="159" t="s">
        <v>398</v>
      </c>
      <c r="G233" s="160" t="s">
        <v>146</v>
      </c>
      <c r="H233" s="161">
        <v>31.5</v>
      </c>
      <c r="I233" s="162"/>
      <c r="J233" s="163">
        <f t="shared" si="30"/>
        <v>0</v>
      </c>
      <c r="K233" s="159" t="s">
        <v>1</v>
      </c>
      <c r="L233" s="31"/>
      <c r="M233" s="164" t="s">
        <v>1</v>
      </c>
      <c r="N233" s="165" t="s">
        <v>37</v>
      </c>
      <c r="O233" s="56"/>
      <c r="P233" s="166">
        <f t="shared" si="31"/>
        <v>0</v>
      </c>
      <c r="Q233" s="166">
        <v>0</v>
      </c>
      <c r="R233" s="166">
        <f t="shared" si="32"/>
        <v>0</v>
      </c>
      <c r="S233" s="166">
        <v>0</v>
      </c>
      <c r="T233" s="167">
        <f t="shared" si="33"/>
        <v>0</v>
      </c>
      <c r="U233" s="30"/>
      <c r="V233" s="30"/>
      <c r="W233" s="30"/>
      <c r="X233" s="30"/>
      <c r="Y233" s="30"/>
      <c r="Z233" s="30"/>
      <c r="AA233" s="30"/>
      <c r="AB233" s="30"/>
      <c r="AC233" s="30"/>
      <c r="AD233" s="30"/>
      <c r="AE233" s="30"/>
      <c r="AR233" s="168" t="s">
        <v>148</v>
      </c>
      <c r="AT233" s="168" t="s">
        <v>143</v>
      </c>
      <c r="AU233" s="168" t="s">
        <v>80</v>
      </c>
      <c r="AY233" s="15" t="s">
        <v>142</v>
      </c>
      <c r="BE233" s="169">
        <f t="shared" si="34"/>
        <v>0</v>
      </c>
      <c r="BF233" s="169">
        <f t="shared" si="35"/>
        <v>0</v>
      </c>
      <c r="BG233" s="169">
        <f t="shared" si="36"/>
        <v>0</v>
      </c>
      <c r="BH233" s="169">
        <f t="shared" si="37"/>
        <v>0</v>
      </c>
      <c r="BI233" s="169">
        <f t="shared" si="38"/>
        <v>0</v>
      </c>
      <c r="BJ233" s="15" t="s">
        <v>80</v>
      </c>
      <c r="BK233" s="169">
        <f t="shared" si="39"/>
        <v>0</v>
      </c>
      <c r="BL233" s="15" t="s">
        <v>148</v>
      </c>
      <c r="BM233" s="168" t="s">
        <v>399</v>
      </c>
    </row>
    <row r="234" spans="1:65" s="2" customFormat="1" ht="24" customHeight="1">
      <c r="A234" s="30"/>
      <c r="B234" s="156"/>
      <c r="C234" s="157" t="s">
        <v>400</v>
      </c>
      <c r="D234" s="157" t="s">
        <v>143</v>
      </c>
      <c r="E234" s="158" t="s">
        <v>401</v>
      </c>
      <c r="F234" s="159" t="s">
        <v>402</v>
      </c>
      <c r="G234" s="160" t="s">
        <v>146</v>
      </c>
      <c r="H234" s="161">
        <v>0.9</v>
      </c>
      <c r="I234" s="162"/>
      <c r="J234" s="163">
        <f t="shared" si="30"/>
        <v>0</v>
      </c>
      <c r="K234" s="159" t="s">
        <v>1</v>
      </c>
      <c r="L234" s="31"/>
      <c r="M234" s="164" t="s">
        <v>1</v>
      </c>
      <c r="N234" s="165" t="s">
        <v>37</v>
      </c>
      <c r="O234" s="56"/>
      <c r="P234" s="166">
        <f t="shared" si="31"/>
        <v>0</v>
      </c>
      <c r="Q234" s="166">
        <v>0</v>
      </c>
      <c r="R234" s="166">
        <f t="shared" si="32"/>
        <v>0</v>
      </c>
      <c r="S234" s="166">
        <v>0</v>
      </c>
      <c r="T234" s="167">
        <f t="shared" si="33"/>
        <v>0</v>
      </c>
      <c r="U234" s="30"/>
      <c r="V234" s="30"/>
      <c r="W234" s="30"/>
      <c r="X234" s="30"/>
      <c r="Y234" s="30"/>
      <c r="Z234" s="30"/>
      <c r="AA234" s="30"/>
      <c r="AB234" s="30"/>
      <c r="AC234" s="30"/>
      <c r="AD234" s="30"/>
      <c r="AE234" s="30"/>
      <c r="AR234" s="168" t="s">
        <v>148</v>
      </c>
      <c r="AT234" s="168" t="s">
        <v>143</v>
      </c>
      <c r="AU234" s="168" t="s">
        <v>80</v>
      </c>
      <c r="AY234" s="15" t="s">
        <v>142</v>
      </c>
      <c r="BE234" s="169">
        <f t="shared" si="34"/>
        <v>0</v>
      </c>
      <c r="BF234" s="169">
        <f t="shared" si="35"/>
        <v>0</v>
      </c>
      <c r="BG234" s="169">
        <f t="shared" si="36"/>
        <v>0</v>
      </c>
      <c r="BH234" s="169">
        <f t="shared" si="37"/>
        <v>0</v>
      </c>
      <c r="BI234" s="169">
        <f t="shared" si="38"/>
        <v>0</v>
      </c>
      <c r="BJ234" s="15" t="s">
        <v>80</v>
      </c>
      <c r="BK234" s="169">
        <f t="shared" si="39"/>
        <v>0</v>
      </c>
      <c r="BL234" s="15" t="s">
        <v>148</v>
      </c>
      <c r="BM234" s="168" t="s">
        <v>403</v>
      </c>
    </row>
    <row r="235" spans="1:65" s="2" customFormat="1" ht="36" customHeight="1">
      <c r="A235" s="30"/>
      <c r="B235" s="156"/>
      <c r="C235" s="179" t="s">
        <v>326</v>
      </c>
      <c r="D235" s="179" t="s">
        <v>404</v>
      </c>
      <c r="E235" s="180" t="s">
        <v>405</v>
      </c>
      <c r="F235" s="181" t="s">
        <v>406</v>
      </c>
      <c r="G235" s="182" t="s">
        <v>146</v>
      </c>
      <c r="H235" s="183">
        <v>33.075000000000003</v>
      </c>
      <c r="I235" s="184"/>
      <c r="J235" s="185">
        <f t="shared" si="30"/>
        <v>0</v>
      </c>
      <c r="K235" s="181" t="s">
        <v>1</v>
      </c>
      <c r="L235" s="186"/>
      <c r="M235" s="187" t="s">
        <v>1</v>
      </c>
      <c r="N235" s="188" t="s">
        <v>37</v>
      </c>
      <c r="O235" s="56"/>
      <c r="P235" s="166">
        <f t="shared" si="31"/>
        <v>0</v>
      </c>
      <c r="Q235" s="166">
        <v>0</v>
      </c>
      <c r="R235" s="166">
        <f t="shared" si="32"/>
        <v>0</v>
      </c>
      <c r="S235" s="166">
        <v>0</v>
      </c>
      <c r="T235" s="167">
        <f t="shared" si="33"/>
        <v>0</v>
      </c>
      <c r="U235" s="30"/>
      <c r="V235" s="30"/>
      <c r="W235" s="30"/>
      <c r="X235" s="30"/>
      <c r="Y235" s="30"/>
      <c r="Z235" s="30"/>
      <c r="AA235" s="30"/>
      <c r="AB235" s="30"/>
      <c r="AC235" s="30"/>
      <c r="AD235" s="30"/>
      <c r="AE235" s="30"/>
      <c r="AR235" s="168" t="s">
        <v>167</v>
      </c>
      <c r="AT235" s="168" t="s">
        <v>404</v>
      </c>
      <c r="AU235" s="168" t="s">
        <v>80</v>
      </c>
      <c r="AY235" s="15" t="s">
        <v>142</v>
      </c>
      <c r="BE235" s="169">
        <f t="shared" si="34"/>
        <v>0</v>
      </c>
      <c r="BF235" s="169">
        <f t="shared" si="35"/>
        <v>0</v>
      </c>
      <c r="BG235" s="169">
        <f t="shared" si="36"/>
        <v>0</v>
      </c>
      <c r="BH235" s="169">
        <f t="shared" si="37"/>
        <v>0</v>
      </c>
      <c r="BI235" s="169">
        <f t="shared" si="38"/>
        <v>0</v>
      </c>
      <c r="BJ235" s="15" t="s">
        <v>80</v>
      </c>
      <c r="BK235" s="169">
        <f t="shared" si="39"/>
        <v>0</v>
      </c>
      <c r="BL235" s="15" t="s">
        <v>148</v>
      </c>
      <c r="BM235" s="168" t="s">
        <v>407</v>
      </c>
    </row>
    <row r="236" spans="1:65" s="12" customFormat="1" ht="25.9" customHeight="1">
      <c r="B236" s="145"/>
      <c r="D236" s="146" t="s">
        <v>71</v>
      </c>
      <c r="E236" s="147" t="s">
        <v>317</v>
      </c>
      <c r="F236" s="147" t="s">
        <v>408</v>
      </c>
      <c r="I236" s="148"/>
      <c r="J236" s="149">
        <f>BK236</f>
        <v>0</v>
      </c>
      <c r="L236" s="145"/>
      <c r="M236" s="150"/>
      <c r="N236" s="151"/>
      <c r="O236" s="151"/>
      <c r="P236" s="152">
        <f>SUM(P237:P238)</f>
        <v>0</v>
      </c>
      <c r="Q236" s="151"/>
      <c r="R236" s="152">
        <f>SUM(R237:R238)</f>
        <v>0</v>
      </c>
      <c r="S236" s="151"/>
      <c r="T236" s="153">
        <f>SUM(T237:T238)</f>
        <v>0</v>
      </c>
      <c r="AR236" s="146" t="s">
        <v>80</v>
      </c>
      <c r="AT236" s="154" t="s">
        <v>71</v>
      </c>
      <c r="AU236" s="154" t="s">
        <v>72</v>
      </c>
      <c r="AY236" s="146" t="s">
        <v>142</v>
      </c>
      <c r="BK236" s="155">
        <f>SUM(BK237:BK238)</f>
        <v>0</v>
      </c>
    </row>
    <row r="237" spans="1:65" s="2" customFormat="1" ht="36" customHeight="1">
      <c r="A237" s="30"/>
      <c r="B237" s="156"/>
      <c r="C237" s="157" t="s">
        <v>409</v>
      </c>
      <c r="D237" s="157" t="s">
        <v>143</v>
      </c>
      <c r="E237" s="158" t="s">
        <v>410</v>
      </c>
      <c r="F237" s="159" t="s">
        <v>411</v>
      </c>
      <c r="G237" s="160" t="s">
        <v>224</v>
      </c>
      <c r="H237" s="161">
        <v>9.86</v>
      </c>
      <c r="I237" s="162"/>
      <c r="J237" s="163">
        <f>ROUND(I237*H237,2)</f>
        <v>0</v>
      </c>
      <c r="K237" s="159" t="s">
        <v>1</v>
      </c>
      <c r="L237" s="31"/>
      <c r="M237" s="164" t="s">
        <v>1</v>
      </c>
      <c r="N237" s="165" t="s">
        <v>37</v>
      </c>
      <c r="O237" s="56"/>
      <c r="P237" s="166">
        <f>O237*H237</f>
        <v>0</v>
      </c>
      <c r="Q237" s="166">
        <v>0</v>
      </c>
      <c r="R237" s="166">
        <f>Q237*H237</f>
        <v>0</v>
      </c>
      <c r="S237" s="166">
        <v>0</v>
      </c>
      <c r="T237" s="167">
        <f>S237*H237</f>
        <v>0</v>
      </c>
      <c r="U237" s="30"/>
      <c r="V237" s="30"/>
      <c r="W237" s="30"/>
      <c r="X237" s="30"/>
      <c r="Y237" s="30"/>
      <c r="Z237" s="30"/>
      <c r="AA237" s="30"/>
      <c r="AB237" s="30"/>
      <c r="AC237" s="30"/>
      <c r="AD237" s="30"/>
      <c r="AE237" s="30"/>
      <c r="AR237" s="168" t="s">
        <v>148</v>
      </c>
      <c r="AT237" s="168" t="s">
        <v>143</v>
      </c>
      <c r="AU237" s="168" t="s">
        <v>80</v>
      </c>
      <c r="AY237" s="15" t="s">
        <v>142</v>
      </c>
      <c r="BE237" s="169">
        <f>IF(N237="základní",J237,0)</f>
        <v>0</v>
      </c>
      <c r="BF237" s="169">
        <f>IF(N237="snížená",J237,0)</f>
        <v>0</v>
      </c>
      <c r="BG237" s="169">
        <f>IF(N237="zákl. přenesená",J237,0)</f>
        <v>0</v>
      </c>
      <c r="BH237" s="169">
        <f>IF(N237="sníž. přenesená",J237,0)</f>
        <v>0</v>
      </c>
      <c r="BI237" s="169">
        <f>IF(N237="nulová",J237,0)</f>
        <v>0</v>
      </c>
      <c r="BJ237" s="15" t="s">
        <v>80</v>
      </c>
      <c r="BK237" s="169">
        <f>ROUND(I237*H237,2)</f>
        <v>0</v>
      </c>
      <c r="BL237" s="15" t="s">
        <v>148</v>
      </c>
      <c r="BM237" s="168" t="s">
        <v>412</v>
      </c>
    </row>
    <row r="238" spans="1:65" s="2" customFormat="1" ht="36" customHeight="1">
      <c r="A238" s="30"/>
      <c r="B238" s="156"/>
      <c r="C238" s="157" t="s">
        <v>330</v>
      </c>
      <c r="D238" s="157" t="s">
        <v>143</v>
      </c>
      <c r="E238" s="158" t="s">
        <v>413</v>
      </c>
      <c r="F238" s="159" t="s">
        <v>414</v>
      </c>
      <c r="G238" s="160" t="s">
        <v>224</v>
      </c>
      <c r="H238" s="161">
        <v>9.9499999999999993</v>
      </c>
      <c r="I238" s="162"/>
      <c r="J238" s="163">
        <f>ROUND(I238*H238,2)</f>
        <v>0</v>
      </c>
      <c r="K238" s="159" t="s">
        <v>1</v>
      </c>
      <c r="L238" s="31"/>
      <c r="M238" s="164" t="s">
        <v>1</v>
      </c>
      <c r="N238" s="165" t="s">
        <v>37</v>
      </c>
      <c r="O238" s="56"/>
      <c r="P238" s="166">
        <f>O238*H238</f>
        <v>0</v>
      </c>
      <c r="Q238" s="166">
        <v>0</v>
      </c>
      <c r="R238" s="166">
        <f>Q238*H238</f>
        <v>0</v>
      </c>
      <c r="S238" s="166">
        <v>0</v>
      </c>
      <c r="T238" s="167">
        <f>S238*H238</f>
        <v>0</v>
      </c>
      <c r="U238" s="30"/>
      <c r="V238" s="30"/>
      <c r="W238" s="30"/>
      <c r="X238" s="30"/>
      <c r="Y238" s="30"/>
      <c r="Z238" s="30"/>
      <c r="AA238" s="30"/>
      <c r="AB238" s="30"/>
      <c r="AC238" s="30"/>
      <c r="AD238" s="30"/>
      <c r="AE238" s="30"/>
      <c r="AR238" s="168" t="s">
        <v>148</v>
      </c>
      <c r="AT238" s="168" t="s">
        <v>143</v>
      </c>
      <c r="AU238" s="168" t="s">
        <v>80</v>
      </c>
      <c r="AY238" s="15" t="s">
        <v>142</v>
      </c>
      <c r="BE238" s="169">
        <f>IF(N238="základní",J238,0)</f>
        <v>0</v>
      </c>
      <c r="BF238" s="169">
        <f>IF(N238="snížená",J238,0)</f>
        <v>0</v>
      </c>
      <c r="BG238" s="169">
        <f>IF(N238="zákl. přenesená",J238,0)</f>
        <v>0</v>
      </c>
      <c r="BH238" s="169">
        <f>IF(N238="sníž. přenesená",J238,0)</f>
        <v>0</v>
      </c>
      <c r="BI238" s="169">
        <f>IF(N238="nulová",J238,0)</f>
        <v>0</v>
      </c>
      <c r="BJ238" s="15" t="s">
        <v>80</v>
      </c>
      <c r="BK238" s="169">
        <f>ROUND(I238*H238,2)</f>
        <v>0</v>
      </c>
      <c r="BL238" s="15" t="s">
        <v>148</v>
      </c>
      <c r="BM238" s="168" t="s">
        <v>415</v>
      </c>
    </row>
    <row r="239" spans="1:65" s="12" customFormat="1" ht="25.9" customHeight="1">
      <c r="B239" s="145"/>
      <c r="D239" s="146" t="s">
        <v>71</v>
      </c>
      <c r="E239" s="147" t="s">
        <v>370</v>
      </c>
      <c r="F239" s="147" t="s">
        <v>416</v>
      </c>
      <c r="I239" s="148"/>
      <c r="J239" s="149">
        <f>BK239</f>
        <v>0</v>
      </c>
      <c r="L239" s="145"/>
      <c r="M239" s="150"/>
      <c r="N239" s="151"/>
      <c r="O239" s="151"/>
      <c r="P239" s="152">
        <f>SUM(P240:P250)</f>
        <v>0</v>
      </c>
      <c r="Q239" s="151"/>
      <c r="R239" s="152">
        <f>SUM(R240:R250)</f>
        <v>0</v>
      </c>
      <c r="S239" s="151"/>
      <c r="T239" s="153">
        <f>SUM(T240:T250)</f>
        <v>0</v>
      </c>
      <c r="AR239" s="146" t="s">
        <v>80</v>
      </c>
      <c r="AT239" s="154" t="s">
        <v>71</v>
      </c>
      <c r="AU239" s="154" t="s">
        <v>72</v>
      </c>
      <c r="AY239" s="146" t="s">
        <v>142</v>
      </c>
      <c r="BK239" s="155">
        <f>SUM(BK240:BK250)</f>
        <v>0</v>
      </c>
    </row>
    <row r="240" spans="1:65" s="2" customFormat="1" ht="24" customHeight="1">
      <c r="A240" s="30"/>
      <c r="B240" s="156"/>
      <c r="C240" s="157" t="s">
        <v>417</v>
      </c>
      <c r="D240" s="157" t="s">
        <v>143</v>
      </c>
      <c r="E240" s="158" t="s">
        <v>418</v>
      </c>
      <c r="F240" s="159" t="s">
        <v>419</v>
      </c>
      <c r="G240" s="160" t="s">
        <v>146</v>
      </c>
      <c r="H240" s="161">
        <v>389.13</v>
      </c>
      <c r="I240" s="162"/>
      <c r="J240" s="163">
        <f>ROUND(I240*H240,2)</f>
        <v>0</v>
      </c>
      <c r="K240" s="159" t="s">
        <v>1</v>
      </c>
      <c r="L240" s="31"/>
      <c r="M240" s="164" t="s">
        <v>1</v>
      </c>
      <c r="N240" s="165" t="s">
        <v>37</v>
      </c>
      <c r="O240" s="56"/>
      <c r="P240" s="166">
        <f>O240*H240</f>
        <v>0</v>
      </c>
      <c r="Q240" s="166">
        <v>0</v>
      </c>
      <c r="R240" s="166">
        <f>Q240*H240</f>
        <v>0</v>
      </c>
      <c r="S240" s="166">
        <v>0</v>
      </c>
      <c r="T240" s="167">
        <f>S240*H240</f>
        <v>0</v>
      </c>
      <c r="U240" s="30"/>
      <c r="V240" s="30"/>
      <c r="W240" s="30"/>
      <c r="X240" s="30"/>
      <c r="Y240" s="30"/>
      <c r="Z240" s="30"/>
      <c r="AA240" s="30"/>
      <c r="AB240" s="30"/>
      <c r="AC240" s="30"/>
      <c r="AD240" s="30"/>
      <c r="AE240" s="30"/>
      <c r="AR240" s="168" t="s">
        <v>148</v>
      </c>
      <c r="AT240" s="168" t="s">
        <v>143</v>
      </c>
      <c r="AU240" s="168" t="s">
        <v>80</v>
      </c>
      <c r="AY240" s="15" t="s">
        <v>142</v>
      </c>
      <c r="BE240" s="169">
        <f>IF(N240="základní",J240,0)</f>
        <v>0</v>
      </c>
      <c r="BF240" s="169">
        <f>IF(N240="snížená",J240,0)</f>
        <v>0</v>
      </c>
      <c r="BG240" s="169">
        <f>IF(N240="zákl. přenesená",J240,0)</f>
        <v>0</v>
      </c>
      <c r="BH240" s="169">
        <f>IF(N240="sníž. přenesená",J240,0)</f>
        <v>0</v>
      </c>
      <c r="BI240" s="169">
        <f>IF(N240="nulová",J240,0)</f>
        <v>0</v>
      </c>
      <c r="BJ240" s="15" t="s">
        <v>80</v>
      </c>
      <c r="BK240" s="169">
        <f>ROUND(I240*H240,2)</f>
        <v>0</v>
      </c>
      <c r="BL240" s="15" t="s">
        <v>148</v>
      </c>
      <c r="BM240" s="168" t="s">
        <v>420</v>
      </c>
    </row>
    <row r="241" spans="1:65" s="2" customFormat="1" ht="36" customHeight="1">
      <c r="A241" s="30"/>
      <c r="B241" s="156"/>
      <c r="C241" s="157" t="s">
        <v>333</v>
      </c>
      <c r="D241" s="157" t="s">
        <v>143</v>
      </c>
      <c r="E241" s="158" t="s">
        <v>421</v>
      </c>
      <c r="F241" s="159" t="s">
        <v>422</v>
      </c>
      <c r="G241" s="160" t="s">
        <v>423</v>
      </c>
      <c r="H241" s="161">
        <v>7782.6</v>
      </c>
      <c r="I241" s="162"/>
      <c r="J241" s="163">
        <f>ROUND(I241*H241,2)</f>
        <v>0</v>
      </c>
      <c r="K241" s="159" t="s">
        <v>1</v>
      </c>
      <c r="L241" s="31"/>
      <c r="M241" s="164" t="s">
        <v>1</v>
      </c>
      <c r="N241" s="165" t="s">
        <v>37</v>
      </c>
      <c r="O241" s="56"/>
      <c r="P241" s="166">
        <f>O241*H241</f>
        <v>0</v>
      </c>
      <c r="Q241" s="166">
        <v>0</v>
      </c>
      <c r="R241" s="166">
        <f>Q241*H241</f>
        <v>0</v>
      </c>
      <c r="S241" s="166">
        <v>0</v>
      </c>
      <c r="T241" s="167">
        <f>S241*H241</f>
        <v>0</v>
      </c>
      <c r="U241" s="30"/>
      <c r="V241" s="30"/>
      <c r="W241" s="30"/>
      <c r="X241" s="30"/>
      <c r="Y241" s="30"/>
      <c r="Z241" s="30"/>
      <c r="AA241" s="30"/>
      <c r="AB241" s="30"/>
      <c r="AC241" s="30"/>
      <c r="AD241" s="30"/>
      <c r="AE241" s="30"/>
      <c r="AR241" s="168" t="s">
        <v>148</v>
      </c>
      <c r="AT241" s="168" t="s">
        <v>143</v>
      </c>
      <c r="AU241" s="168" t="s">
        <v>80</v>
      </c>
      <c r="AY241" s="15" t="s">
        <v>142</v>
      </c>
      <c r="BE241" s="169">
        <f>IF(N241="základní",J241,0)</f>
        <v>0</v>
      </c>
      <c r="BF241" s="169">
        <f>IF(N241="snížená",J241,0)</f>
        <v>0</v>
      </c>
      <c r="BG241" s="169">
        <f>IF(N241="zákl. přenesená",J241,0)</f>
        <v>0</v>
      </c>
      <c r="BH241" s="169">
        <f>IF(N241="sníž. přenesená",J241,0)</f>
        <v>0</v>
      </c>
      <c r="BI241" s="169">
        <f>IF(N241="nulová",J241,0)</f>
        <v>0</v>
      </c>
      <c r="BJ241" s="15" t="s">
        <v>80</v>
      </c>
      <c r="BK241" s="169">
        <f>ROUND(I241*H241,2)</f>
        <v>0</v>
      </c>
      <c r="BL241" s="15" t="s">
        <v>148</v>
      </c>
      <c r="BM241" s="168" t="s">
        <v>424</v>
      </c>
    </row>
    <row r="242" spans="1:65" s="2" customFormat="1" ht="48" customHeight="1">
      <c r="A242" s="30"/>
      <c r="B242" s="156"/>
      <c r="C242" s="157" t="s">
        <v>425</v>
      </c>
      <c r="D242" s="157" t="s">
        <v>143</v>
      </c>
      <c r="E242" s="158" t="s">
        <v>426</v>
      </c>
      <c r="F242" s="159" t="s">
        <v>427</v>
      </c>
      <c r="G242" s="160" t="s">
        <v>146</v>
      </c>
      <c r="H242" s="161">
        <v>778.26</v>
      </c>
      <c r="I242" s="162"/>
      <c r="J242" s="163">
        <f>ROUND(I242*H242,2)</f>
        <v>0</v>
      </c>
      <c r="K242" s="159" t="s">
        <v>1</v>
      </c>
      <c r="L242" s="31"/>
      <c r="M242" s="164" t="s">
        <v>1</v>
      </c>
      <c r="N242" s="165" t="s">
        <v>37</v>
      </c>
      <c r="O242" s="56"/>
      <c r="P242" s="166">
        <f>O242*H242</f>
        <v>0</v>
      </c>
      <c r="Q242" s="166">
        <v>0</v>
      </c>
      <c r="R242" s="166">
        <f>Q242*H242</f>
        <v>0</v>
      </c>
      <c r="S242" s="166">
        <v>0</v>
      </c>
      <c r="T242" s="167">
        <f>S242*H242</f>
        <v>0</v>
      </c>
      <c r="U242" s="30"/>
      <c r="V242" s="30"/>
      <c r="W242" s="30"/>
      <c r="X242" s="30"/>
      <c r="Y242" s="30"/>
      <c r="Z242" s="30"/>
      <c r="AA242" s="30"/>
      <c r="AB242" s="30"/>
      <c r="AC242" s="30"/>
      <c r="AD242" s="30"/>
      <c r="AE242" s="30"/>
      <c r="AR242" s="168" t="s">
        <v>148</v>
      </c>
      <c r="AT242" s="168" t="s">
        <v>143</v>
      </c>
      <c r="AU242" s="168" t="s">
        <v>80</v>
      </c>
      <c r="AY242" s="15" t="s">
        <v>142</v>
      </c>
      <c r="BE242" s="169">
        <f>IF(N242="základní",J242,0)</f>
        <v>0</v>
      </c>
      <c r="BF242" s="169">
        <f>IF(N242="snížená",J242,0)</f>
        <v>0</v>
      </c>
      <c r="BG242" s="169">
        <f>IF(N242="zákl. přenesená",J242,0)</f>
        <v>0</v>
      </c>
      <c r="BH242" s="169">
        <f>IF(N242="sníž. přenesená",J242,0)</f>
        <v>0</v>
      </c>
      <c r="BI242" s="169">
        <f>IF(N242="nulová",J242,0)</f>
        <v>0</v>
      </c>
      <c r="BJ242" s="15" t="s">
        <v>80</v>
      </c>
      <c r="BK242" s="169">
        <f>ROUND(I242*H242,2)</f>
        <v>0</v>
      </c>
      <c r="BL242" s="15" t="s">
        <v>148</v>
      </c>
      <c r="BM242" s="168" t="s">
        <v>428</v>
      </c>
    </row>
    <row r="243" spans="1:65" s="2" customFormat="1" ht="24" customHeight="1">
      <c r="A243" s="30"/>
      <c r="B243" s="156"/>
      <c r="C243" s="157" t="s">
        <v>337</v>
      </c>
      <c r="D243" s="157" t="s">
        <v>143</v>
      </c>
      <c r="E243" s="158" t="s">
        <v>429</v>
      </c>
      <c r="F243" s="159" t="s">
        <v>430</v>
      </c>
      <c r="G243" s="160" t="s">
        <v>146</v>
      </c>
      <c r="H243" s="161">
        <v>389.13</v>
      </c>
      <c r="I243" s="162"/>
      <c r="J243" s="163">
        <f>ROUND(I243*H243,2)</f>
        <v>0</v>
      </c>
      <c r="K243" s="159" t="s">
        <v>1</v>
      </c>
      <c r="L243" s="31"/>
      <c r="M243" s="164" t="s">
        <v>1</v>
      </c>
      <c r="N243" s="165" t="s">
        <v>37</v>
      </c>
      <c r="O243" s="56"/>
      <c r="P243" s="166">
        <f>O243*H243</f>
        <v>0</v>
      </c>
      <c r="Q243" s="166">
        <v>0</v>
      </c>
      <c r="R243" s="166">
        <f>Q243*H243</f>
        <v>0</v>
      </c>
      <c r="S243" s="166">
        <v>0</v>
      </c>
      <c r="T243" s="167">
        <f>S243*H243</f>
        <v>0</v>
      </c>
      <c r="U243" s="30"/>
      <c r="V243" s="30"/>
      <c r="W243" s="30"/>
      <c r="X243" s="30"/>
      <c r="Y243" s="30"/>
      <c r="Z243" s="30"/>
      <c r="AA243" s="30"/>
      <c r="AB243" s="30"/>
      <c r="AC243" s="30"/>
      <c r="AD243" s="30"/>
      <c r="AE243" s="30"/>
      <c r="AR243" s="168" t="s">
        <v>148</v>
      </c>
      <c r="AT243" s="168" t="s">
        <v>143</v>
      </c>
      <c r="AU243" s="168" t="s">
        <v>80</v>
      </c>
      <c r="AY243" s="15" t="s">
        <v>142</v>
      </c>
      <c r="BE243" s="169">
        <f>IF(N243="základní",J243,0)</f>
        <v>0</v>
      </c>
      <c r="BF243" s="169">
        <f>IF(N243="snížená",J243,0)</f>
        <v>0</v>
      </c>
      <c r="BG243" s="169">
        <f>IF(N243="zákl. přenesená",J243,0)</f>
        <v>0</v>
      </c>
      <c r="BH243" s="169">
        <f>IF(N243="sníž. přenesená",J243,0)</f>
        <v>0</v>
      </c>
      <c r="BI243" s="169">
        <f>IF(N243="nulová",J243,0)</f>
        <v>0</v>
      </c>
      <c r="BJ243" s="15" t="s">
        <v>80</v>
      </c>
      <c r="BK243" s="169">
        <f>ROUND(I243*H243,2)</f>
        <v>0</v>
      </c>
      <c r="BL243" s="15" t="s">
        <v>148</v>
      </c>
      <c r="BM243" s="168" t="s">
        <v>431</v>
      </c>
    </row>
    <row r="244" spans="1:65" s="2" customFormat="1" ht="24" customHeight="1">
      <c r="A244" s="30"/>
      <c r="B244" s="156"/>
      <c r="C244" s="157" t="s">
        <v>432</v>
      </c>
      <c r="D244" s="157" t="s">
        <v>143</v>
      </c>
      <c r="E244" s="158" t="s">
        <v>433</v>
      </c>
      <c r="F244" s="159" t="s">
        <v>434</v>
      </c>
      <c r="G244" s="160" t="s">
        <v>146</v>
      </c>
      <c r="H244" s="161">
        <v>63.42</v>
      </c>
      <c r="I244" s="162"/>
      <c r="J244" s="163">
        <f>ROUND(I244*H244,2)</f>
        <v>0</v>
      </c>
      <c r="K244" s="159" t="s">
        <v>1</v>
      </c>
      <c r="L244" s="31"/>
      <c r="M244" s="164" t="s">
        <v>1</v>
      </c>
      <c r="N244" s="165" t="s">
        <v>37</v>
      </c>
      <c r="O244" s="56"/>
      <c r="P244" s="166">
        <f>O244*H244</f>
        <v>0</v>
      </c>
      <c r="Q244" s="166">
        <v>0</v>
      </c>
      <c r="R244" s="166">
        <f>Q244*H244</f>
        <v>0</v>
      </c>
      <c r="S244" s="166">
        <v>0</v>
      </c>
      <c r="T244" s="167">
        <f>S244*H244</f>
        <v>0</v>
      </c>
      <c r="U244" s="30"/>
      <c r="V244" s="30"/>
      <c r="W244" s="30"/>
      <c r="X244" s="30"/>
      <c r="Y244" s="30"/>
      <c r="Z244" s="30"/>
      <c r="AA244" s="30"/>
      <c r="AB244" s="30"/>
      <c r="AC244" s="30"/>
      <c r="AD244" s="30"/>
      <c r="AE244" s="30"/>
      <c r="AR244" s="168" t="s">
        <v>148</v>
      </c>
      <c r="AT244" s="168" t="s">
        <v>143</v>
      </c>
      <c r="AU244" s="168" t="s">
        <v>80</v>
      </c>
      <c r="AY244" s="15" t="s">
        <v>142</v>
      </c>
      <c r="BE244" s="169">
        <f>IF(N244="základní",J244,0)</f>
        <v>0</v>
      </c>
      <c r="BF244" s="169">
        <f>IF(N244="snížená",J244,0)</f>
        <v>0</v>
      </c>
      <c r="BG244" s="169">
        <f>IF(N244="zákl. přenesená",J244,0)</f>
        <v>0</v>
      </c>
      <c r="BH244" s="169">
        <f>IF(N244="sníž. přenesená",J244,0)</f>
        <v>0</v>
      </c>
      <c r="BI244" s="169">
        <f>IF(N244="nulová",J244,0)</f>
        <v>0</v>
      </c>
      <c r="BJ244" s="15" t="s">
        <v>80</v>
      </c>
      <c r="BK244" s="169">
        <f>ROUND(I244*H244,2)</f>
        <v>0</v>
      </c>
      <c r="BL244" s="15" t="s">
        <v>148</v>
      </c>
      <c r="BM244" s="168" t="s">
        <v>435</v>
      </c>
    </row>
    <row r="245" spans="1:65" s="13" customFormat="1" ht="11.25">
      <c r="B245" s="170"/>
      <c r="D245" s="171" t="s">
        <v>153</v>
      </c>
      <c r="E245" s="172" t="s">
        <v>1</v>
      </c>
      <c r="F245" s="173" t="s">
        <v>436</v>
      </c>
      <c r="H245" s="174">
        <v>63.42</v>
      </c>
      <c r="I245" s="175"/>
      <c r="L245" s="170"/>
      <c r="M245" s="176"/>
      <c r="N245" s="177"/>
      <c r="O245" s="177"/>
      <c r="P245" s="177"/>
      <c r="Q245" s="177"/>
      <c r="R245" s="177"/>
      <c r="S245" s="177"/>
      <c r="T245" s="178"/>
      <c r="AT245" s="172" t="s">
        <v>153</v>
      </c>
      <c r="AU245" s="172" t="s">
        <v>80</v>
      </c>
      <c r="AV245" s="13" t="s">
        <v>82</v>
      </c>
      <c r="AW245" s="13" t="s">
        <v>29</v>
      </c>
      <c r="AX245" s="13" t="s">
        <v>80</v>
      </c>
      <c r="AY245" s="172" t="s">
        <v>142</v>
      </c>
    </row>
    <row r="246" spans="1:65" s="2" customFormat="1" ht="16.5" customHeight="1">
      <c r="A246" s="30"/>
      <c r="B246" s="156"/>
      <c r="C246" s="157" t="s">
        <v>340</v>
      </c>
      <c r="D246" s="157" t="s">
        <v>143</v>
      </c>
      <c r="E246" s="158" t="s">
        <v>437</v>
      </c>
      <c r="F246" s="159" t="s">
        <v>438</v>
      </c>
      <c r="G246" s="160" t="s">
        <v>146</v>
      </c>
      <c r="H246" s="161">
        <v>389.13</v>
      </c>
      <c r="I246" s="162"/>
      <c r="J246" s="163">
        <f>ROUND(I246*H246,2)</f>
        <v>0</v>
      </c>
      <c r="K246" s="159" t="s">
        <v>1</v>
      </c>
      <c r="L246" s="31"/>
      <c r="M246" s="164" t="s">
        <v>1</v>
      </c>
      <c r="N246" s="165" t="s">
        <v>37</v>
      </c>
      <c r="O246" s="56"/>
      <c r="P246" s="166">
        <f>O246*H246</f>
        <v>0</v>
      </c>
      <c r="Q246" s="166">
        <v>0</v>
      </c>
      <c r="R246" s="166">
        <f>Q246*H246</f>
        <v>0</v>
      </c>
      <c r="S246" s="166">
        <v>0</v>
      </c>
      <c r="T246" s="167">
        <f>S246*H246</f>
        <v>0</v>
      </c>
      <c r="U246" s="30"/>
      <c r="V246" s="30"/>
      <c r="W246" s="30"/>
      <c r="X246" s="30"/>
      <c r="Y246" s="30"/>
      <c r="Z246" s="30"/>
      <c r="AA246" s="30"/>
      <c r="AB246" s="30"/>
      <c r="AC246" s="30"/>
      <c r="AD246" s="30"/>
      <c r="AE246" s="30"/>
      <c r="AR246" s="168" t="s">
        <v>148</v>
      </c>
      <c r="AT246" s="168" t="s">
        <v>143</v>
      </c>
      <c r="AU246" s="168" t="s">
        <v>80</v>
      </c>
      <c r="AY246" s="15" t="s">
        <v>142</v>
      </c>
      <c r="BE246" s="169">
        <f>IF(N246="základní",J246,0)</f>
        <v>0</v>
      </c>
      <c r="BF246" s="169">
        <f>IF(N246="snížená",J246,0)</f>
        <v>0</v>
      </c>
      <c r="BG246" s="169">
        <f>IF(N246="zákl. přenesená",J246,0)</f>
        <v>0</v>
      </c>
      <c r="BH246" s="169">
        <f>IF(N246="sníž. přenesená",J246,0)</f>
        <v>0</v>
      </c>
      <c r="BI246" s="169">
        <f>IF(N246="nulová",J246,0)</f>
        <v>0</v>
      </c>
      <c r="BJ246" s="15" t="s">
        <v>80</v>
      </c>
      <c r="BK246" s="169">
        <f>ROUND(I246*H246,2)</f>
        <v>0</v>
      </c>
      <c r="BL246" s="15" t="s">
        <v>148</v>
      </c>
      <c r="BM246" s="168" t="s">
        <v>439</v>
      </c>
    </row>
    <row r="247" spans="1:65" s="2" customFormat="1" ht="36" customHeight="1">
      <c r="A247" s="30"/>
      <c r="B247" s="156"/>
      <c r="C247" s="157" t="s">
        <v>440</v>
      </c>
      <c r="D247" s="157" t="s">
        <v>143</v>
      </c>
      <c r="E247" s="158" t="s">
        <v>441</v>
      </c>
      <c r="F247" s="159" t="s">
        <v>442</v>
      </c>
      <c r="G247" s="160" t="s">
        <v>146</v>
      </c>
      <c r="H247" s="161">
        <v>778.26</v>
      </c>
      <c r="I247" s="162"/>
      <c r="J247" s="163">
        <f>ROUND(I247*H247,2)</f>
        <v>0</v>
      </c>
      <c r="K247" s="159" t="s">
        <v>1</v>
      </c>
      <c r="L247" s="31"/>
      <c r="M247" s="164" t="s">
        <v>1</v>
      </c>
      <c r="N247" s="165" t="s">
        <v>37</v>
      </c>
      <c r="O247" s="56"/>
      <c r="P247" s="166">
        <f>O247*H247</f>
        <v>0</v>
      </c>
      <c r="Q247" s="166">
        <v>0</v>
      </c>
      <c r="R247" s="166">
        <f>Q247*H247</f>
        <v>0</v>
      </c>
      <c r="S247" s="166">
        <v>0</v>
      </c>
      <c r="T247" s="167">
        <f>S247*H247</f>
        <v>0</v>
      </c>
      <c r="U247" s="30"/>
      <c r="V247" s="30"/>
      <c r="W247" s="30"/>
      <c r="X247" s="30"/>
      <c r="Y247" s="30"/>
      <c r="Z247" s="30"/>
      <c r="AA247" s="30"/>
      <c r="AB247" s="30"/>
      <c r="AC247" s="30"/>
      <c r="AD247" s="30"/>
      <c r="AE247" s="30"/>
      <c r="AR247" s="168" t="s">
        <v>148</v>
      </c>
      <c r="AT247" s="168" t="s">
        <v>143</v>
      </c>
      <c r="AU247" s="168" t="s">
        <v>80</v>
      </c>
      <c r="AY247" s="15" t="s">
        <v>142</v>
      </c>
      <c r="BE247" s="169">
        <f>IF(N247="základní",J247,0)</f>
        <v>0</v>
      </c>
      <c r="BF247" s="169">
        <f>IF(N247="snížená",J247,0)</f>
        <v>0</v>
      </c>
      <c r="BG247" s="169">
        <f>IF(N247="zákl. přenesená",J247,0)</f>
        <v>0</v>
      </c>
      <c r="BH247" s="169">
        <f>IF(N247="sníž. přenesená",J247,0)</f>
        <v>0</v>
      </c>
      <c r="BI247" s="169">
        <f>IF(N247="nulová",J247,0)</f>
        <v>0</v>
      </c>
      <c r="BJ247" s="15" t="s">
        <v>80</v>
      </c>
      <c r="BK247" s="169">
        <f>ROUND(I247*H247,2)</f>
        <v>0</v>
      </c>
      <c r="BL247" s="15" t="s">
        <v>148</v>
      </c>
      <c r="BM247" s="168" t="s">
        <v>443</v>
      </c>
    </row>
    <row r="248" spans="1:65" s="2" customFormat="1" ht="16.5" customHeight="1">
      <c r="A248" s="30"/>
      <c r="B248" s="156"/>
      <c r="C248" s="157" t="s">
        <v>344</v>
      </c>
      <c r="D248" s="157" t="s">
        <v>143</v>
      </c>
      <c r="E248" s="158" t="s">
        <v>444</v>
      </c>
      <c r="F248" s="159" t="s">
        <v>445</v>
      </c>
      <c r="G248" s="160" t="s">
        <v>146</v>
      </c>
      <c r="H248" s="161">
        <v>389.13</v>
      </c>
      <c r="I248" s="162"/>
      <c r="J248" s="163">
        <f>ROUND(I248*H248,2)</f>
        <v>0</v>
      </c>
      <c r="K248" s="159" t="s">
        <v>1</v>
      </c>
      <c r="L248" s="31"/>
      <c r="M248" s="164" t="s">
        <v>1</v>
      </c>
      <c r="N248" s="165" t="s">
        <v>37</v>
      </c>
      <c r="O248" s="56"/>
      <c r="P248" s="166">
        <f>O248*H248</f>
        <v>0</v>
      </c>
      <c r="Q248" s="166">
        <v>0</v>
      </c>
      <c r="R248" s="166">
        <f>Q248*H248</f>
        <v>0</v>
      </c>
      <c r="S248" s="166">
        <v>0</v>
      </c>
      <c r="T248" s="167">
        <f>S248*H248</f>
        <v>0</v>
      </c>
      <c r="U248" s="30"/>
      <c r="V248" s="30"/>
      <c r="W248" s="30"/>
      <c r="X248" s="30"/>
      <c r="Y248" s="30"/>
      <c r="Z248" s="30"/>
      <c r="AA248" s="30"/>
      <c r="AB248" s="30"/>
      <c r="AC248" s="30"/>
      <c r="AD248" s="30"/>
      <c r="AE248" s="30"/>
      <c r="AR248" s="168" t="s">
        <v>148</v>
      </c>
      <c r="AT248" s="168" t="s">
        <v>143</v>
      </c>
      <c r="AU248" s="168" t="s">
        <v>80</v>
      </c>
      <c r="AY248" s="15" t="s">
        <v>142</v>
      </c>
      <c r="BE248" s="169">
        <f>IF(N248="základní",J248,0)</f>
        <v>0</v>
      </c>
      <c r="BF248" s="169">
        <f>IF(N248="snížená",J248,0)</f>
        <v>0</v>
      </c>
      <c r="BG248" s="169">
        <f>IF(N248="zákl. přenesená",J248,0)</f>
        <v>0</v>
      </c>
      <c r="BH248" s="169">
        <f>IF(N248="sníž. přenesená",J248,0)</f>
        <v>0</v>
      </c>
      <c r="BI248" s="169">
        <f>IF(N248="nulová",J248,0)</f>
        <v>0</v>
      </c>
      <c r="BJ248" s="15" t="s">
        <v>80</v>
      </c>
      <c r="BK248" s="169">
        <f>ROUND(I248*H248,2)</f>
        <v>0</v>
      </c>
      <c r="BL248" s="15" t="s">
        <v>148</v>
      </c>
      <c r="BM248" s="168" t="s">
        <v>446</v>
      </c>
    </row>
    <row r="249" spans="1:65" s="2" customFormat="1" ht="24" customHeight="1">
      <c r="A249" s="30"/>
      <c r="B249" s="156"/>
      <c r="C249" s="157" t="s">
        <v>447</v>
      </c>
      <c r="D249" s="157" t="s">
        <v>143</v>
      </c>
      <c r="E249" s="158" t="s">
        <v>448</v>
      </c>
      <c r="F249" s="159" t="s">
        <v>449</v>
      </c>
      <c r="G249" s="160" t="s">
        <v>280</v>
      </c>
      <c r="H249" s="161">
        <v>1</v>
      </c>
      <c r="I249" s="162"/>
      <c r="J249" s="163">
        <f>ROUND(I249*H249,2)</f>
        <v>0</v>
      </c>
      <c r="K249" s="159" t="s">
        <v>1</v>
      </c>
      <c r="L249" s="31"/>
      <c r="M249" s="164" t="s">
        <v>1</v>
      </c>
      <c r="N249" s="165" t="s">
        <v>37</v>
      </c>
      <c r="O249" s="56"/>
      <c r="P249" s="166">
        <f>O249*H249</f>
        <v>0</v>
      </c>
      <c r="Q249" s="166">
        <v>0</v>
      </c>
      <c r="R249" s="166">
        <f>Q249*H249</f>
        <v>0</v>
      </c>
      <c r="S249" s="166">
        <v>0</v>
      </c>
      <c r="T249" s="167">
        <f>S249*H249</f>
        <v>0</v>
      </c>
      <c r="U249" s="30"/>
      <c r="V249" s="30"/>
      <c r="W249" s="30"/>
      <c r="X249" s="30"/>
      <c r="Y249" s="30"/>
      <c r="Z249" s="30"/>
      <c r="AA249" s="30"/>
      <c r="AB249" s="30"/>
      <c r="AC249" s="30"/>
      <c r="AD249" s="30"/>
      <c r="AE249" s="30"/>
      <c r="AR249" s="168" t="s">
        <v>148</v>
      </c>
      <c r="AT249" s="168" t="s">
        <v>143</v>
      </c>
      <c r="AU249" s="168" t="s">
        <v>80</v>
      </c>
      <c r="AY249" s="15" t="s">
        <v>142</v>
      </c>
      <c r="BE249" s="169">
        <f>IF(N249="základní",J249,0)</f>
        <v>0</v>
      </c>
      <c r="BF249" s="169">
        <f>IF(N249="snížená",J249,0)</f>
        <v>0</v>
      </c>
      <c r="BG249" s="169">
        <f>IF(N249="zákl. přenesená",J249,0)</f>
        <v>0</v>
      </c>
      <c r="BH249" s="169">
        <f>IF(N249="sníž. přenesená",J249,0)</f>
        <v>0</v>
      </c>
      <c r="BI249" s="169">
        <f>IF(N249="nulová",J249,0)</f>
        <v>0</v>
      </c>
      <c r="BJ249" s="15" t="s">
        <v>80</v>
      </c>
      <c r="BK249" s="169">
        <f>ROUND(I249*H249,2)</f>
        <v>0</v>
      </c>
      <c r="BL249" s="15" t="s">
        <v>148</v>
      </c>
      <c r="BM249" s="168" t="s">
        <v>450</v>
      </c>
    </row>
    <row r="250" spans="1:65" s="2" customFormat="1" ht="16.5" customHeight="1">
      <c r="A250" s="30"/>
      <c r="B250" s="156"/>
      <c r="C250" s="157" t="s">
        <v>347</v>
      </c>
      <c r="D250" s="157" t="s">
        <v>143</v>
      </c>
      <c r="E250" s="158" t="s">
        <v>451</v>
      </c>
      <c r="F250" s="159" t="s">
        <v>452</v>
      </c>
      <c r="G250" s="160" t="s">
        <v>280</v>
      </c>
      <c r="H250" s="161">
        <v>1</v>
      </c>
      <c r="I250" s="162"/>
      <c r="J250" s="163">
        <f>ROUND(I250*H250,2)</f>
        <v>0</v>
      </c>
      <c r="K250" s="159" t="s">
        <v>1</v>
      </c>
      <c r="L250" s="31"/>
      <c r="M250" s="164" t="s">
        <v>1</v>
      </c>
      <c r="N250" s="165" t="s">
        <v>37</v>
      </c>
      <c r="O250" s="56"/>
      <c r="P250" s="166">
        <f>O250*H250</f>
        <v>0</v>
      </c>
      <c r="Q250" s="166">
        <v>0</v>
      </c>
      <c r="R250" s="166">
        <f>Q250*H250</f>
        <v>0</v>
      </c>
      <c r="S250" s="166">
        <v>0</v>
      </c>
      <c r="T250" s="167">
        <f>S250*H250</f>
        <v>0</v>
      </c>
      <c r="U250" s="30"/>
      <c r="V250" s="30"/>
      <c r="W250" s="30"/>
      <c r="X250" s="30"/>
      <c r="Y250" s="30"/>
      <c r="Z250" s="30"/>
      <c r="AA250" s="30"/>
      <c r="AB250" s="30"/>
      <c r="AC250" s="30"/>
      <c r="AD250" s="30"/>
      <c r="AE250" s="30"/>
      <c r="AR250" s="168" t="s">
        <v>148</v>
      </c>
      <c r="AT250" s="168" t="s">
        <v>143</v>
      </c>
      <c r="AU250" s="168" t="s">
        <v>80</v>
      </c>
      <c r="AY250" s="15" t="s">
        <v>142</v>
      </c>
      <c r="BE250" s="169">
        <f>IF(N250="základní",J250,0)</f>
        <v>0</v>
      </c>
      <c r="BF250" s="169">
        <f>IF(N250="snížená",J250,0)</f>
        <v>0</v>
      </c>
      <c r="BG250" s="169">
        <f>IF(N250="zákl. přenesená",J250,0)</f>
        <v>0</v>
      </c>
      <c r="BH250" s="169">
        <f>IF(N250="sníž. přenesená",J250,0)</f>
        <v>0</v>
      </c>
      <c r="BI250" s="169">
        <f>IF(N250="nulová",J250,0)</f>
        <v>0</v>
      </c>
      <c r="BJ250" s="15" t="s">
        <v>80</v>
      </c>
      <c r="BK250" s="169">
        <f>ROUND(I250*H250,2)</f>
        <v>0</v>
      </c>
      <c r="BL250" s="15" t="s">
        <v>148</v>
      </c>
      <c r="BM250" s="168" t="s">
        <v>453</v>
      </c>
    </row>
    <row r="251" spans="1:65" s="12" customFormat="1" ht="25.9" customHeight="1">
      <c r="B251" s="145"/>
      <c r="D251" s="146" t="s">
        <v>71</v>
      </c>
      <c r="E251" s="147" t="s">
        <v>454</v>
      </c>
      <c r="F251" s="147" t="s">
        <v>455</v>
      </c>
      <c r="I251" s="148"/>
      <c r="J251" s="149">
        <f>BK251</f>
        <v>0</v>
      </c>
      <c r="L251" s="145"/>
      <c r="M251" s="150"/>
      <c r="N251" s="151"/>
      <c r="O251" s="151"/>
      <c r="P251" s="152">
        <f>SUM(P252:P257)</f>
        <v>0</v>
      </c>
      <c r="Q251" s="151"/>
      <c r="R251" s="152">
        <f>SUM(R252:R257)</f>
        <v>0</v>
      </c>
      <c r="S251" s="151"/>
      <c r="T251" s="153">
        <f>SUM(T252:T257)</f>
        <v>0</v>
      </c>
      <c r="AR251" s="146" t="s">
        <v>80</v>
      </c>
      <c r="AT251" s="154" t="s">
        <v>71</v>
      </c>
      <c r="AU251" s="154" t="s">
        <v>72</v>
      </c>
      <c r="AY251" s="146" t="s">
        <v>142</v>
      </c>
      <c r="BK251" s="155">
        <f>SUM(BK252:BK257)</f>
        <v>0</v>
      </c>
    </row>
    <row r="252" spans="1:65" s="2" customFormat="1" ht="16.5" customHeight="1">
      <c r="A252" s="30"/>
      <c r="B252" s="156"/>
      <c r="C252" s="157" t="s">
        <v>456</v>
      </c>
      <c r="D252" s="157" t="s">
        <v>143</v>
      </c>
      <c r="E252" s="158" t="s">
        <v>457</v>
      </c>
      <c r="F252" s="159" t="s">
        <v>458</v>
      </c>
      <c r="G252" s="160" t="s">
        <v>280</v>
      </c>
      <c r="H252" s="161">
        <v>1</v>
      </c>
      <c r="I252" s="162"/>
      <c r="J252" s="163">
        <f t="shared" ref="J252:J257" si="40">ROUND(I252*H252,2)</f>
        <v>0</v>
      </c>
      <c r="K252" s="159" t="s">
        <v>147</v>
      </c>
      <c r="L252" s="31"/>
      <c r="M252" s="164" t="s">
        <v>1</v>
      </c>
      <c r="N252" s="165" t="s">
        <v>37</v>
      </c>
      <c r="O252" s="56"/>
      <c r="P252" s="166">
        <f t="shared" ref="P252:P257" si="41">O252*H252</f>
        <v>0</v>
      </c>
      <c r="Q252" s="166">
        <v>0</v>
      </c>
      <c r="R252" s="166">
        <f t="shared" ref="R252:R257" si="42">Q252*H252</f>
        <v>0</v>
      </c>
      <c r="S252" s="166">
        <v>0</v>
      </c>
      <c r="T252" s="167">
        <f t="shared" ref="T252:T257" si="43">S252*H252</f>
        <v>0</v>
      </c>
      <c r="U252" s="30"/>
      <c r="V252" s="30"/>
      <c r="W252" s="30"/>
      <c r="X252" s="30"/>
      <c r="Y252" s="30"/>
      <c r="Z252" s="30"/>
      <c r="AA252" s="30"/>
      <c r="AB252" s="30"/>
      <c r="AC252" s="30"/>
      <c r="AD252" s="30"/>
      <c r="AE252" s="30"/>
      <c r="AR252" s="168" t="s">
        <v>148</v>
      </c>
      <c r="AT252" s="168" t="s">
        <v>143</v>
      </c>
      <c r="AU252" s="168" t="s">
        <v>80</v>
      </c>
      <c r="AY252" s="15" t="s">
        <v>142</v>
      </c>
      <c r="BE252" s="169">
        <f t="shared" ref="BE252:BE257" si="44">IF(N252="základní",J252,0)</f>
        <v>0</v>
      </c>
      <c r="BF252" s="169">
        <f t="shared" ref="BF252:BF257" si="45">IF(N252="snížená",J252,0)</f>
        <v>0</v>
      </c>
      <c r="BG252" s="169">
        <f t="shared" ref="BG252:BG257" si="46">IF(N252="zákl. přenesená",J252,0)</f>
        <v>0</v>
      </c>
      <c r="BH252" s="169">
        <f t="shared" ref="BH252:BH257" si="47">IF(N252="sníž. přenesená",J252,0)</f>
        <v>0</v>
      </c>
      <c r="BI252" s="169">
        <f t="shared" ref="BI252:BI257" si="48">IF(N252="nulová",J252,0)</f>
        <v>0</v>
      </c>
      <c r="BJ252" s="15" t="s">
        <v>80</v>
      </c>
      <c r="BK252" s="169">
        <f t="shared" ref="BK252:BK257" si="49">ROUND(I252*H252,2)</f>
        <v>0</v>
      </c>
      <c r="BL252" s="15" t="s">
        <v>148</v>
      </c>
      <c r="BM252" s="168" t="s">
        <v>459</v>
      </c>
    </row>
    <row r="253" spans="1:65" s="2" customFormat="1" ht="24" customHeight="1">
      <c r="A253" s="30"/>
      <c r="B253" s="156"/>
      <c r="C253" s="157" t="s">
        <v>351</v>
      </c>
      <c r="D253" s="157" t="s">
        <v>143</v>
      </c>
      <c r="E253" s="158" t="s">
        <v>460</v>
      </c>
      <c r="F253" s="159" t="s">
        <v>461</v>
      </c>
      <c r="G253" s="160" t="s">
        <v>280</v>
      </c>
      <c r="H253" s="161">
        <v>2</v>
      </c>
      <c r="I253" s="162"/>
      <c r="J253" s="163">
        <f t="shared" si="40"/>
        <v>0</v>
      </c>
      <c r="K253" s="159" t="s">
        <v>1</v>
      </c>
      <c r="L253" s="31"/>
      <c r="M253" s="164" t="s">
        <v>1</v>
      </c>
      <c r="N253" s="165" t="s">
        <v>37</v>
      </c>
      <c r="O253" s="56"/>
      <c r="P253" s="166">
        <f t="shared" si="41"/>
        <v>0</v>
      </c>
      <c r="Q253" s="166">
        <v>0</v>
      </c>
      <c r="R253" s="166">
        <f t="shared" si="42"/>
        <v>0</v>
      </c>
      <c r="S253" s="166">
        <v>0</v>
      </c>
      <c r="T253" s="167">
        <f t="shared" si="43"/>
        <v>0</v>
      </c>
      <c r="U253" s="30"/>
      <c r="V253" s="30"/>
      <c r="W253" s="30"/>
      <c r="X253" s="30"/>
      <c r="Y253" s="30"/>
      <c r="Z253" s="30"/>
      <c r="AA253" s="30"/>
      <c r="AB253" s="30"/>
      <c r="AC253" s="30"/>
      <c r="AD253" s="30"/>
      <c r="AE253" s="30"/>
      <c r="AR253" s="168" t="s">
        <v>148</v>
      </c>
      <c r="AT253" s="168" t="s">
        <v>143</v>
      </c>
      <c r="AU253" s="168" t="s">
        <v>80</v>
      </c>
      <c r="AY253" s="15" t="s">
        <v>142</v>
      </c>
      <c r="BE253" s="169">
        <f t="shared" si="44"/>
        <v>0</v>
      </c>
      <c r="BF253" s="169">
        <f t="shared" si="45"/>
        <v>0</v>
      </c>
      <c r="BG253" s="169">
        <f t="shared" si="46"/>
        <v>0</v>
      </c>
      <c r="BH253" s="169">
        <f t="shared" si="47"/>
        <v>0</v>
      </c>
      <c r="BI253" s="169">
        <f t="shared" si="48"/>
        <v>0</v>
      </c>
      <c r="BJ253" s="15" t="s">
        <v>80</v>
      </c>
      <c r="BK253" s="169">
        <f t="shared" si="49"/>
        <v>0</v>
      </c>
      <c r="BL253" s="15" t="s">
        <v>148</v>
      </c>
      <c r="BM253" s="168" t="s">
        <v>462</v>
      </c>
    </row>
    <row r="254" spans="1:65" s="2" customFormat="1" ht="24" customHeight="1">
      <c r="A254" s="30"/>
      <c r="B254" s="156"/>
      <c r="C254" s="157" t="s">
        <v>463</v>
      </c>
      <c r="D254" s="157" t="s">
        <v>143</v>
      </c>
      <c r="E254" s="158" t="s">
        <v>464</v>
      </c>
      <c r="F254" s="159" t="s">
        <v>465</v>
      </c>
      <c r="G254" s="160" t="s">
        <v>280</v>
      </c>
      <c r="H254" s="161">
        <v>6</v>
      </c>
      <c r="I254" s="162"/>
      <c r="J254" s="163">
        <f t="shared" si="40"/>
        <v>0</v>
      </c>
      <c r="K254" s="159" t="s">
        <v>1</v>
      </c>
      <c r="L254" s="31"/>
      <c r="M254" s="164" t="s">
        <v>1</v>
      </c>
      <c r="N254" s="165" t="s">
        <v>37</v>
      </c>
      <c r="O254" s="56"/>
      <c r="P254" s="166">
        <f t="shared" si="41"/>
        <v>0</v>
      </c>
      <c r="Q254" s="166">
        <v>0</v>
      </c>
      <c r="R254" s="166">
        <f t="shared" si="42"/>
        <v>0</v>
      </c>
      <c r="S254" s="166">
        <v>0</v>
      </c>
      <c r="T254" s="167">
        <f t="shared" si="43"/>
        <v>0</v>
      </c>
      <c r="U254" s="30"/>
      <c r="V254" s="30"/>
      <c r="W254" s="30"/>
      <c r="X254" s="30"/>
      <c r="Y254" s="30"/>
      <c r="Z254" s="30"/>
      <c r="AA254" s="30"/>
      <c r="AB254" s="30"/>
      <c r="AC254" s="30"/>
      <c r="AD254" s="30"/>
      <c r="AE254" s="30"/>
      <c r="AR254" s="168" t="s">
        <v>148</v>
      </c>
      <c r="AT254" s="168" t="s">
        <v>143</v>
      </c>
      <c r="AU254" s="168" t="s">
        <v>80</v>
      </c>
      <c r="AY254" s="15" t="s">
        <v>142</v>
      </c>
      <c r="BE254" s="169">
        <f t="shared" si="44"/>
        <v>0</v>
      </c>
      <c r="BF254" s="169">
        <f t="shared" si="45"/>
        <v>0</v>
      </c>
      <c r="BG254" s="169">
        <f t="shared" si="46"/>
        <v>0</v>
      </c>
      <c r="BH254" s="169">
        <f t="shared" si="47"/>
        <v>0</v>
      </c>
      <c r="BI254" s="169">
        <f t="shared" si="48"/>
        <v>0</v>
      </c>
      <c r="BJ254" s="15" t="s">
        <v>80</v>
      </c>
      <c r="BK254" s="169">
        <f t="shared" si="49"/>
        <v>0</v>
      </c>
      <c r="BL254" s="15" t="s">
        <v>148</v>
      </c>
      <c r="BM254" s="168" t="s">
        <v>466</v>
      </c>
    </row>
    <row r="255" spans="1:65" s="2" customFormat="1" ht="24" customHeight="1">
      <c r="A255" s="30"/>
      <c r="B255" s="156"/>
      <c r="C255" s="157" t="s">
        <v>354</v>
      </c>
      <c r="D255" s="157" t="s">
        <v>143</v>
      </c>
      <c r="E255" s="158" t="s">
        <v>467</v>
      </c>
      <c r="F255" s="159" t="s">
        <v>468</v>
      </c>
      <c r="G255" s="160" t="s">
        <v>280</v>
      </c>
      <c r="H255" s="161">
        <v>1</v>
      </c>
      <c r="I255" s="162"/>
      <c r="J255" s="163">
        <f t="shared" si="40"/>
        <v>0</v>
      </c>
      <c r="K255" s="159" t="s">
        <v>1</v>
      </c>
      <c r="L255" s="31"/>
      <c r="M255" s="164" t="s">
        <v>1</v>
      </c>
      <c r="N255" s="165" t="s">
        <v>37</v>
      </c>
      <c r="O255" s="56"/>
      <c r="P255" s="166">
        <f t="shared" si="41"/>
        <v>0</v>
      </c>
      <c r="Q255" s="166">
        <v>0</v>
      </c>
      <c r="R255" s="166">
        <f t="shared" si="42"/>
        <v>0</v>
      </c>
      <c r="S255" s="166">
        <v>0</v>
      </c>
      <c r="T255" s="167">
        <f t="shared" si="43"/>
        <v>0</v>
      </c>
      <c r="U255" s="30"/>
      <c r="V255" s="30"/>
      <c r="W255" s="30"/>
      <c r="X255" s="30"/>
      <c r="Y255" s="30"/>
      <c r="Z255" s="30"/>
      <c r="AA255" s="30"/>
      <c r="AB255" s="30"/>
      <c r="AC255" s="30"/>
      <c r="AD255" s="30"/>
      <c r="AE255" s="30"/>
      <c r="AR255" s="168" t="s">
        <v>148</v>
      </c>
      <c r="AT255" s="168" t="s">
        <v>143</v>
      </c>
      <c r="AU255" s="168" t="s">
        <v>80</v>
      </c>
      <c r="AY255" s="15" t="s">
        <v>142</v>
      </c>
      <c r="BE255" s="169">
        <f t="shared" si="44"/>
        <v>0</v>
      </c>
      <c r="BF255" s="169">
        <f t="shared" si="45"/>
        <v>0</v>
      </c>
      <c r="BG255" s="169">
        <f t="shared" si="46"/>
        <v>0</v>
      </c>
      <c r="BH255" s="169">
        <f t="shared" si="47"/>
        <v>0</v>
      </c>
      <c r="BI255" s="169">
        <f t="shared" si="48"/>
        <v>0</v>
      </c>
      <c r="BJ255" s="15" t="s">
        <v>80</v>
      </c>
      <c r="BK255" s="169">
        <f t="shared" si="49"/>
        <v>0</v>
      </c>
      <c r="BL255" s="15" t="s">
        <v>148</v>
      </c>
      <c r="BM255" s="168" t="s">
        <v>469</v>
      </c>
    </row>
    <row r="256" spans="1:65" s="2" customFormat="1" ht="16.5" customHeight="1">
      <c r="A256" s="30"/>
      <c r="B256" s="156"/>
      <c r="C256" s="157" t="s">
        <v>470</v>
      </c>
      <c r="D256" s="157" t="s">
        <v>143</v>
      </c>
      <c r="E256" s="158" t="s">
        <v>471</v>
      </c>
      <c r="F256" s="159" t="s">
        <v>472</v>
      </c>
      <c r="G256" s="160" t="s">
        <v>280</v>
      </c>
      <c r="H256" s="161">
        <v>1</v>
      </c>
      <c r="I256" s="162"/>
      <c r="J256" s="163">
        <f t="shared" si="40"/>
        <v>0</v>
      </c>
      <c r="K256" s="159" t="s">
        <v>1</v>
      </c>
      <c r="L256" s="31"/>
      <c r="M256" s="164" t="s">
        <v>1</v>
      </c>
      <c r="N256" s="165" t="s">
        <v>37</v>
      </c>
      <c r="O256" s="56"/>
      <c r="P256" s="166">
        <f t="shared" si="41"/>
        <v>0</v>
      </c>
      <c r="Q256" s="166">
        <v>0</v>
      </c>
      <c r="R256" s="166">
        <f t="shared" si="42"/>
        <v>0</v>
      </c>
      <c r="S256" s="166">
        <v>0</v>
      </c>
      <c r="T256" s="167">
        <f t="shared" si="43"/>
        <v>0</v>
      </c>
      <c r="U256" s="30"/>
      <c r="V256" s="30"/>
      <c r="W256" s="30"/>
      <c r="X256" s="30"/>
      <c r="Y256" s="30"/>
      <c r="Z256" s="30"/>
      <c r="AA256" s="30"/>
      <c r="AB256" s="30"/>
      <c r="AC256" s="30"/>
      <c r="AD256" s="30"/>
      <c r="AE256" s="30"/>
      <c r="AR256" s="168" t="s">
        <v>148</v>
      </c>
      <c r="AT256" s="168" t="s">
        <v>143</v>
      </c>
      <c r="AU256" s="168" t="s">
        <v>80</v>
      </c>
      <c r="AY256" s="15" t="s">
        <v>142</v>
      </c>
      <c r="BE256" s="169">
        <f t="shared" si="44"/>
        <v>0</v>
      </c>
      <c r="BF256" s="169">
        <f t="shared" si="45"/>
        <v>0</v>
      </c>
      <c r="BG256" s="169">
        <f t="shared" si="46"/>
        <v>0</v>
      </c>
      <c r="BH256" s="169">
        <f t="shared" si="47"/>
        <v>0</v>
      </c>
      <c r="BI256" s="169">
        <f t="shared" si="48"/>
        <v>0</v>
      </c>
      <c r="BJ256" s="15" t="s">
        <v>80</v>
      </c>
      <c r="BK256" s="169">
        <f t="shared" si="49"/>
        <v>0</v>
      </c>
      <c r="BL256" s="15" t="s">
        <v>148</v>
      </c>
      <c r="BM256" s="168" t="s">
        <v>473</v>
      </c>
    </row>
    <row r="257" spans="1:65" s="2" customFormat="1" ht="24" customHeight="1">
      <c r="A257" s="30"/>
      <c r="B257" s="156"/>
      <c r="C257" s="157" t="s">
        <v>358</v>
      </c>
      <c r="D257" s="157" t="s">
        <v>143</v>
      </c>
      <c r="E257" s="158" t="s">
        <v>474</v>
      </c>
      <c r="F257" s="159" t="s">
        <v>475</v>
      </c>
      <c r="G257" s="160" t="s">
        <v>280</v>
      </c>
      <c r="H257" s="161">
        <v>3</v>
      </c>
      <c r="I257" s="162"/>
      <c r="J257" s="163">
        <f t="shared" si="40"/>
        <v>0</v>
      </c>
      <c r="K257" s="159" t="s">
        <v>1</v>
      </c>
      <c r="L257" s="31"/>
      <c r="M257" s="164" t="s">
        <v>1</v>
      </c>
      <c r="N257" s="165" t="s">
        <v>37</v>
      </c>
      <c r="O257" s="56"/>
      <c r="P257" s="166">
        <f t="shared" si="41"/>
        <v>0</v>
      </c>
      <c r="Q257" s="166">
        <v>0</v>
      </c>
      <c r="R257" s="166">
        <f t="shared" si="42"/>
        <v>0</v>
      </c>
      <c r="S257" s="166">
        <v>0</v>
      </c>
      <c r="T257" s="167">
        <f t="shared" si="43"/>
        <v>0</v>
      </c>
      <c r="U257" s="30"/>
      <c r="V257" s="30"/>
      <c r="W257" s="30"/>
      <c r="X257" s="30"/>
      <c r="Y257" s="30"/>
      <c r="Z257" s="30"/>
      <c r="AA257" s="30"/>
      <c r="AB257" s="30"/>
      <c r="AC257" s="30"/>
      <c r="AD257" s="30"/>
      <c r="AE257" s="30"/>
      <c r="AR257" s="168" t="s">
        <v>148</v>
      </c>
      <c r="AT257" s="168" t="s">
        <v>143</v>
      </c>
      <c r="AU257" s="168" t="s">
        <v>80</v>
      </c>
      <c r="AY257" s="15" t="s">
        <v>142</v>
      </c>
      <c r="BE257" s="169">
        <f t="shared" si="44"/>
        <v>0</v>
      </c>
      <c r="BF257" s="169">
        <f t="shared" si="45"/>
        <v>0</v>
      </c>
      <c r="BG257" s="169">
        <f t="shared" si="46"/>
        <v>0</v>
      </c>
      <c r="BH257" s="169">
        <f t="shared" si="47"/>
        <v>0</v>
      </c>
      <c r="BI257" s="169">
        <f t="shared" si="48"/>
        <v>0</v>
      </c>
      <c r="BJ257" s="15" t="s">
        <v>80</v>
      </c>
      <c r="BK257" s="169">
        <f t="shared" si="49"/>
        <v>0</v>
      </c>
      <c r="BL257" s="15" t="s">
        <v>148</v>
      </c>
      <c r="BM257" s="168" t="s">
        <v>476</v>
      </c>
    </row>
    <row r="258" spans="1:65" s="12" customFormat="1" ht="25.9" customHeight="1">
      <c r="B258" s="145"/>
      <c r="D258" s="146" t="s">
        <v>71</v>
      </c>
      <c r="E258" s="147" t="s">
        <v>373</v>
      </c>
      <c r="F258" s="147" t="s">
        <v>477</v>
      </c>
      <c r="I258" s="148"/>
      <c r="J258" s="149">
        <f>BK258</f>
        <v>0</v>
      </c>
      <c r="L258" s="145"/>
      <c r="M258" s="150"/>
      <c r="N258" s="151"/>
      <c r="O258" s="151"/>
      <c r="P258" s="152">
        <f>SUM(P259:P266)</f>
        <v>0</v>
      </c>
      <c r="Q258" s="151"/>
      <c r="R258" s="152">
        <f>SUM(R259:R266)</f>
        <v>0</v>
      </c>
      <c r="S258" s="151"/>
      <c r="T258" s="153">
        <f>SUM(T259:T266)</f>
        <v>0</v>
      </c>
      <c r="AR258" s="146" t="s">
        <v>80</v>
      </c>
      <c r="AT258" s="154" t="s">
        <v>71</v>
      </c>
      <c r="AU258" s="154" t="s">
        <v>72</v>
      </c>
      <c r="AY258" s="146" t="s">
        <v>142</v>
      </c>
      <c r="BK258" s="155">
        <f>SUM(BK259:BK266)</f>
        <v>0</v>
      </c>
    </row>
    <row r="259" spans="1:65" s="2" customFormat="1" ht="16.5" customHeight="1">
      <c r="A259" s="30"/>
      <c r="B259" s="156"/>
      <c r="C259" s="157" t="s">
        <v>478</v>
      </c>
      <c r="D259" s="157" t="s">
        <v>143</v>
      </c>
      <c r="E259" s="158" t="s">
        <v>479</v>
      </c>
      <c r="F259" s="159" t="s">
        <v>480</v>
      </c>
      <c r="G259" s="160" t="s">
        <v>146</v>
      </c>
      <c r="H259" s="161">
        <v>3.5</v>
      </c>
      <c r="I259" s="162"/>
      <c r="J259" s="163">
        <f t="shared" ref="J259:J266" si="50">ROUND(I259*H259,2)</f>
        <v>0</v>
      </c>
      <c r="K259" s="159" t="s">
        <v>147</v>
      </c>
      <c r="L259" s="31"/>
      <c r="M259" s="164" t="s">
        <v>1</v>
      </c>
      <c r="N259" s="165" t="s">
        <v>37</v>
      </c>
      <c r="O259" s="56"/>
      <c r="P259" s="166">
        <f t="shared" ref="P259:P266" si="51">O259*H259</f>
        <v>0</v>
      </c>
      <c r="Q259" s="166">
        <v>0</v>
      </c>
      <c r="R259" s="166">
        <f t="shared" ref="R259:R266" si="52">Q259*H259</f>
        <v>0</v>
      </c>
      <c r="S259" s="166">
        <v>0</v>
      </c>
      <c r="T259" s="167">
        <f t="shared" ref="T259:T266" si="53">S259*H259</f>
        <v>0</v>
      </c>
      <c r="U259" s="30"/>
      <c r="V259" s="30"/>
      <c r="W259" s="30"/>
      <c r="X259" s="30"/>
      <c r="Y259" s="30"/>
      <c r="Z259" s="30"/>
      <c r="AA259" s="30"/>
      <c r="AB259" s="30"/>
      <c r="AC259" s="30"/>
      <c r="AD259" s="30"/>
      <c r="AE259" s="30"/>
      <c r="AR259" s="168" t="s">
        <v>148</v>
      </c>
      <c r="AT259" s="168" t="s">
        <v>143</v>
      </c>
      <c r="AU259" s="168" t="s">
        <v>80</v>
      </c>
      <c r="AY259" s="15" t="s">
        <v>142</v>
      </c>
      <c r="BE259" s="169">
        <f t="shared" ref="BE259:BE266" si="54">IF(N259="základní",J259,0)</f>
        <v>0</v>
      </c>
      <c r="BF259" s="169">
        <f t="shared" ref="BF259:BF266" si="55">IF(N259="snížená",J259,0)</f>
        <v>0</v>
      </c>
      <c r="BG259" s="169">
        <f t="shared" ref="BG259:BG266" si="56">IF(N259="zákl. přenesená",J259,0)</f>
        <v>0</v>
      </c>
      <c r="BH259" s="169">
        <f t="shared" ref="BH259:BH266" si="57">IF(N259="sníž. přenesená",J259,0)</f>
        <v>0</v>
      </c>
      <c r="BI259" s="169">
        <f t="shared" ref="BI259:BI266" si="58">IF(N259="nulová",J259,0)</f>
        <v>0</v>
      </c>
      <c r="BJ259" s="15" t="s">
        <v>80</v>
      </c>
      <c r="BK259" s="169">
        <f t="shared" ref="BK259:BK266" si="59">ROUND(I259*H259,2)</f>
        <v>0</v>
      </c>
      <c r="BL259" s="15" t="s">
        <v>148</v>
      </c>
      <c r="BM259" s="168" t="s">
        <v>481</v>
      </c>
    </row>
    <row r="260" spans="1:65" s="2" customFormat="1" ht="24" customHeight="1">
      <c r="A260" s="30"/>
      <c r="B260" s="156"/>
      <c r="C260" s="157" t="s">
        <v>361</v>
      </c>
      <c r="D260" s="157" t="s">
        <v>143</v>
      </c>
      <c r="E260" s="158" t="s">
        <v>482</v>
      </c>
      <c r="F260" s="159" t="s">
        <v>483</v>
      </c>
      <c r="G260" s="160" t="s">
        <v>146</v>
      </c>
      <c r="H260" s="161">
        <v>16.401</v>
      </c>
      <c r="I260" s="162"/>
      <c r="J260" s="163">
        <f t="shared" si="50"/>
        <v>0</v>
      </c>
      <c r="K260" s="159" t="s">
        <v>147</v>
      </c>
      <c r="L260" s="31"/>
      <c r="M260" s="164" t="s">
        <v>1</v>
      </c>
      <c r="N260" s="165" t="s">
        <v>37</v>
      </c>
      <c r="O260" s="56"/>
      <c r="P260" s="166">
        <f t="shared" si="51"/>
        <v>0</v>
      </c>
      <c r="Q260" s="166">
        <v>0</v>
      </c>
      <c r="R260" s="166">
        <f t="shared" si="52"/>
        <v>0</v>
      </c>
      <c r="S260" s="166">
        <v>0</v>
      </c>
      <c r="T260" s="167">
        <f t="shared" si="53"/>
        <v>0</v>
      </c>
      <c r="U260" s="30"/>
      <c r="V260" s="30"/>
      <c r="W260" s="30"/>
      <c r="X260" s="30"/>
      <c r="Y260" s="30"/>
      <c r="Z260" s="30"/>
      <c r="AA260" s="30"/>
      <c r="AB260" s="30"/>
      <c r="AC260" s="30"/>
      <c r="AD260" s="30"/>
      <c r="AE260" s="30"/>
      <c r="AR260" s="168" t="s">
        <v>148</v>
      </c>
      <c r="AT260" s="168" t="s">
        <v>143</v>
      </c>
      <c r="AU260" s="168" t="s">
        <v>80</v>
      </c>
      <c r="AY260" s="15" t="s">
        <v>142</v>
      </c>
      <c r="BE260" s="169">
        <f t="shared" si="54"/>
        <v>0</v>
      </c>
      <c r="BF260" s="169">
        <f t="shared" si="55"/>
        <v>0</v>
      </c>
      <c r="BG260" s="169">
        <f t="shared" si="56"/>
        <v>0</v>
      </c>
      <c r="BH260" s="169">
        <f t="shared" si="57"/>
        <v>0</v>
      </c>
      <c r="BI260" s="169">
        <f t="shared" si="58"/>
        <v>0</v>
      </c>
      <c r="BJ260" s="15" t="s">
        <v>80</v>
      </c>
      <c r="BK260" s="169">
        <f t="shared" si="59"/>
        <v>0</v>
      </c>
      <c r="BL260" s="15" t="s">
        <v>148</v>
      </c>
      <c r="BM260" s="168" t="s">
        <v>484</v>
      </c>
    </row>
    <row r="261" spans="1:65" s="2" customFormat="1" ht="36" customHeight="1">
      <c r="A261" s="30"/>
      <c r="B261" s="156"/>
      <c r="C261" s="157" t="s">
        <v>485</v>
      </c>
      <c r="D261" s="157" t="s">
        <v>143</v>
      </c>
      <c r="E261" s="158" t="s">
        <v>486</v>
      </c>
      <c r="F261" s="159" t="s">
        <v>487</v>
      </c>
      <c r="G261" s="160" t="s">
        <v>151</v>
      </c>
      <c r="H261" s="161">
        <v>0.72299999999999998</v>
      </c>
      <c r="I261" s="162"/>
      <c r="J261" s="163">
        <f t="shared" si="50"/>
        <v>0</v>
      </c>
      <c r="K261" s="159" t="s">
        <v>147</v>
      </c>
      <c r="L261" s="31"/>
      <c r="M261" s="164" t="s">
        <v>1</v>
      </c>
      <c r="N261" s="165" t="s">
        <v>37</v>
      </c>
      <c r="O261" s="56"/>
      <c r="P261" s="166">
        <f t="shared" si="51"/>
        <v>0</v>
      </c>
      <c r="Q261" s="166">
        <v>0</v>
      </c>
      <c r="R261" s="166">
        <f t="shared" si="52"/>
        <v>0</v>
      </c>
      <c r="S261" s="166">
        <v>0</v>
      </c>
      <c r="T261" s="167">
        <f t="shared" si="53"/>
        <v>0</v>
      </c>
      <c r="U261" s="30"/>
      <c r="V261" s="30"/>
      <c r="W261" s="30"/>
      <c r="X261" s="30"/>
      <c r="Y261" s="30"/>
      <c r="Z261" s="30"/>
      <c r="AA261" s="30"/>
      <c r="AB261" s="30"/>
      <c r="AC261" s="30"/>
      <c r="AD261" s="30"/>
      <c r="AE261" s="30"/>
      <c r="AR261" s="168" t="s">
        <v>148</v>
      </c>
      <c r="AT261" s="168" t="s">
        <v>143</v>
      </c>
      <c r="AU261" s="168" t="s">
        <v>80</v>
      </c>
      <c r="AY261" s="15" t="s">
        <v>142</v>
      </c>
      <c r="BE261" s="169">
        <f t="shared" si="54"/>
        <v>0</v>
      </c>
      <c r="BF261" s="169">
        <f t="shared" si="55"/>
        <v>0</v>
      </c>
      <c r="BG261" s="169">
        <f t="shared" si="56"/>
        <v>0</v>
      </c>
      <c r="BH261" s="169">
        <f t="shared" si="57"/>
        <v>0</v>
      </c>
      <c r="BI261" s="169">
        <f t="shared" si="58"/>
        <v>0</v>
      </c>
      <c r="BJ261" s="15" t="s">
        <v>80</v>
      </c>
      <c r="BK261" s="169">
        <f t="shared" si="59"/>
        <v>0</v>
      </c>
      <c r="BL261" s="15" t="s">
        <v>148</v>
      </c>
      <c r="BM261" s="168" t="s">
        <v>488</v>
      </c>
    </row>
    <row r="262" spans="1:65" s="2" customFormat="1" ht="36" customHeight="1">
      <c r="A262" s="30"/>
      <c r="B262" s="156"/>
      <c r="C262" s="157" t="s">
        <v>365</v>
      </c>
      <c r="D262" s="157" t="s">
        <v>143</v>
      </c>
      <c r="E262" s="158" t="s">
        <v>489</v>
      </c>
      <c r="F262" s="159" t="s">
        <v>490</v>
      </c>
      <c r="G262" s="160" t="s">
        <v>151</v>
      </c>
      <c r="H262" s="161">
        <v>0.72299999999999998</v>
      </c>
      <c r="I262" s="162"/>
      <c r="J262" s="163">
        <f t="shared" si="50"/>
        <v>0</v>
      </c>
      <c r="K262" s="159" t="s">
        <v>147</v>
      </c>
      <c r="L262" s="31"/>
      <c r="M262" s="164" t="s">
        <v>1</v>
      </c>
      <c r="N262" s="165" t="s">
        <v>37</v>
      </c>
      <c r="O262" s="56"/>
      <c r="P262" s="166">
        <f t="shared" si="51"/>
        <v>0</v>
      </c>
      <c r="Q262" s="166">
        <v>0</v>
      </c>
      <c r="R262" s="166">
        <f t="shared" si="52"/>
        <v>0</v>
      </c>
      <c r="S262" s="166">
        <v>0</v>
      </c>
      <c r="T262" s="167">
        <f t="shared" si="53"/>
        <v>0</v>
      </c>
      <c r="U262" s="30"/>
      <c r="V262" s="30"/>
      <c r="W262" s="30"/>
      <c r="X262" s="30"/>
      <c r="Y262" s="30"/>
      <c r="Z262" s="30"/>
      <c r="AA262" s="30"/>
      <c r="AB262" s="30"/>
      <c r="AC262" s="30"/>
      <c r="AD262" s="30"/>
      <c r="AE262" s="30"/>
      <c r="AR262" s="168" t="s">
        <v>148</v>
      </c>
      <c r="AT262" s="168" t="s">
        <v>143</v>
      </c>
      <c r="AU262" s="168" t="s">
        <v>80</v>
      </c>
      <c r="AY262" s="15" t="s">
        <v>142</v>
      </c>
      <c r="BE262" s="169">
        <f t="shared" si="54"/>
        <v>0</v>
      </c>
      <c r="BF262" s="169">
        <f t="shared" si="55"/>
        <v>0</v>
      </c>
      <c r="BG262" s="169">
        <f t="shared" si="56"/>
        <v>0</v>
      </c>
      <c r="BH262" s="169">
        <f t="shared" si="57"/>
        <v>0</v>
      </c>
      <c r="BI262" s="169">
        <f t="shared" si="58"/>
        <v>0</v>
      </c>
      <c r="BJ262" s="15" t="s">
        <v>80</v>
      </c>
      <c r="BK262" s="169">
        <f t="shared" si="59"/>
        <v>0</v>
      </c>
      <c r="BL262" s="15" t="s">
        <v>148</v>
      </c>
      <c r="BM262" s="168" t="s">
        <v>491</v>
      </c>
    </row>
    <row r="263" spans="1:65" s="2" customFormat="1" ht="24" customHeight="1">
      <c r="A263" s="30"/>
      <c r="B263" s="156"/>
      <c r="C263" s="157" t="s">
        <v>492</v>
      </c>
      <c r="D263" s="157" t="s">
        <v>143</v>
      </c>
      <c r="E263" s="158" t="s">
        <v>493</v>
      </c>
      <c r="F263" s="159" t="s">
        <v>494</v>
      </c>
      <c r="G263" s="160" t="s">
        <v>146</v>
      </c>
      <c r="H263" s="161">
        <v>12.942</v>
      </c>
      <c r="I263" s="162"/>
      <c r="J263" s="163">
        <f t="shared" si="50"/>
        <v>0</v>
      </c>
      <c r="K263" s="159" t="s">
        <v>1</v>
      </c>
      <c r="L263" s="31"/>
      <c r="M263" s="164" t="s">
        <v>1</v>
      </c>
      <c r="N263" s="165" t="s">
        <v>37</v>
      </c>
      <c r="O263" s="56"/>
      <c r="P263" s="166">
        <f t="shared" si="51"/>
        <v>0</v>
      </c>
      <c r="Q263" s="166">
        <v>0</v>
      </c>
      <c r="R263" s="166">
        <f t="shared" si="52"/>
        <v>0</v>
      </c>
      <c r="S263" s="166">
        <v>0</v>
      </c>
      <c r="T263" s="167">
        <f t="shared" si="53"/>
        <v>0</v>
      </c>
      <c r="U263" s="30"/>
      <c r="V263" s="30"/>
      <c r="W263" s="30"/>
      <c r="X263" s="30"/>
      <c r="Y263" s="30"/>
      <c r="Z263" s="30"/>
      <c r="AA263" s="30"/>
      <c r="AB263" s="30"/>
      <c r="AC263" s="30"/>
      <c r="AD263" s="30"/>
      <c r="AE263" s="30"/>
      <c r="AR263" s="168" t="s">
        <v>148</v>
      </c>
      <c r="AT263" s="168" t="s">
        <v>143</v>
      </c>
      <c r="AU263" s="168" t="s">
        <v>80</v>
      </c>
      <c r="AY263" s="15" t="s">
        <v>142</v>
      </c>
      <c r="BE263" s="169">
        <f t="shared" si="54"/>
        <v>0</v>
      </c>
      <c r="BF263" s="169">
        <f t="shared" si="55"/>
        <v>0</v>
      </c>
      <c r="BG263" s="169">
        <f t="shared" si="56"/>
        <v>0</v>
      </c>
      <c r="BH263" s="169">
        <f t="shared" si="57"/>
        <v>0</v>
      </c>
      <c r="BI263" s="169">
        <f t="shared" si="58"/>
        <v>0</v>
      </c>
      <c r="BJ263" s="15" t="s">
        <v>80</v>
      </c>
      <c r="BK263" s="169">
        <f t="shared" si="59"/>
        <v>0</v>
      </c>
      <c r="BL263" s="15" t="s">
        <v>148</v>
      </c>
      <c r="BM263" s="168" t="s">
        <v>495</v>
      </c>
    </row>
    <row r="264" spans="1:65" s="2" customFormat="1" ht="24" customHeight="1">
      <c r="A264" s="30"/>
      <c r="B264" s="156"/>
      <c r="C264" s="157" t="s">
        <v>370</v>
      </c>
      <c r="D264" s="157" t="s">
        <v>143</v>
      </c>
      <c r="E264" s="158" t="s">
        <v>496</v>
      </c>
      <c r="F264" s="159" t="s">
        <v>497</v>
      </c>
      <c r="G264" s="160" t="s">
        <v>280</v>
      </c>
      <c r="H264" s="161">
        <v>30</v>
      </c>
      <c r="I264" s="162"/>
      <c r="J264" s="163">
        <f t="shared" si="50"/>
        <v>0</v>
      </c>
      <c r="K264" s="159" t="s">
        <v>1</v>
      </c>
      <c r="L264" s="31"/>
      <c r="M264" s="164" t="s">
        <v>1</v>
      </c>
      <c r="N264" s="165" t="s">
        <v>37</v>
      </c>
      <c r="O264" s="56"/>
      <c r="P264" s="166">
        <f t="shared" si="51"/>
        <v>0</v>
      </c>
      <c r="Q264" s="166">
        <v>0</v>
      </c>
      <c r="R264" s="166">
        <f t="shared" si="52"/>
        <v>0</v>
      </c>
      <c r="S264" s="166">
        <v>0</v>
      </c>
      <c r="T264" s="167">
        <f t="shared" si="53"/>
        <v>0</v>
      </c>
      <c r="U264" s="30"/>
      <c r="V264" s="30"/>
      <c r="W264" s="30"/>
      <c r="X264" s="30"/>
      <c r="Y264" s="30"/>
      <c r="Z264" s="30"/>
      <c r="AA264" s="30"/>
      <c r="AB264" s="30"/>
      <c r="AC264" s="30"/>
      <c r="AD264" s="30"/>
      <c r="AE264" s="30"/>
      <c r="AR264" s="168" t="s">
        <v>148</v>
      </c>
      <c r="AT264" s="168" t="s">
        <v>143</v>
      </c>
      <c r="AU264" s="168" t="s">
        <v>80</v>
      </c>
      <c r="AY264" s="15" t="s">
        <v>142</v>
      </c>
      <c r="BE264" s="169">
        <f t="shared" si="54"/>
        <v>0</v>
      </c>
      <c r="BF264" s="169">
        <f t="shared" si="55"/>
        <v>0</v>
      </c>
      <c r="BG264" s="169">
        <f t="shared" si="56"/>
        <v>0</v>
      </c>
      <c r="BH264" s="169">
        <f t="shared" si="57"/>
        <v>0</v>
      </c>
      <c r="BI264" s="169">
        <f t="shared" si="58"/>
        <v>0</v>
      </c>
      <c r="BJ264" s="15" t="s">
        <v>80</v>
      </c>
      <c r="BK264" s="169">
        <f t="shared" si="59"/>
        <v>0</v>
      </c>
      <c r="BL264" s="15" t="s">
        <v>148</v>
      </c>
      <c r="BM264" s="168" t="s">
        <v>498</v>
      </c>
    </row>
    <row r="265" spans="1:65" s="2" customFormat="1" ht="16.5" customHeight="1">
      <c r="A265" s="30"/>
      <c r="B265" s="156"/>
      <c r="C265" s="157" t="s">
        <v>454</v>
      </c>
      <c r="D265" s="157" t="s">
        <v>143</v>
      </c>
      <c r="E265" s="158" t="s">
        <v>499</v>
      </c>
      <c r="F265" s="159" t="s">
        <v>500</v>
      </c>
      <c r="G265" s="160" t="s">
        <v>280</v>
      </c>
      <c r="H265" s="161">
        <v>3</v>
      </c>
      <c r="I265" s="162"/>
      <c r="J265" s="163">
        <f t="shared" si="50"/>
        <v>0</v>
      </c>
      <c r="K265" s="159" t="s">
        <v>1</v>
      </c>
      <c r="L265" s="31"/>
      <c r="M265" s="164" t="s">
        <v>1</v>
      </c>
      <c r="N265" s="165" t="s">
        <v>37</v>
      </c>
      <c r="O265" s="56"/>
      <c r="P265" s="166">
        <f t="shared" si="51"/>
        <v>0</v>
      </c>
      <c r="Q265" s="166">
        <v>0</v>
      </c>
      <c r="R265" s="166">
        <f t="shared" si="52"/>
        <v>0</v>
      </c>
      <c r="S265" s="166">
        <v>0</v>
      </c>
      <c r="T265" s="167">
        <f t="shared" si="53"/>
        <v>0</v>
      </c>
      <c r="U265" s="30"/>
      <c r="V265" s="30"/>
      <c r="W265" s="30"/>
      <c r="X265" s="30"/>
      <c r="Y265" s="30"/>
      <c r="Z265" s="30"/>
      <c r="AA265" s="30"/>
      <c r="AB265" s="30"/>
      <c r="AC265" s="30"/>
      <c r="AD265" s="30"/>
      <c r="AE265" s="30"/>
      <c r="AR265" s="168" t="s">
        <v>148</v>
      </c>
      <c r="AT265" s="168" t="s">
        <v>143</v>
      </c>
      <c r="AU265" s="168" t="s">
        <v>80</v>
      </c>
      <c r="AY265" s="15" t="s">
        <v>142</v>
      </c>
      <c r="BE265" s="169">
        <f t="shared" si="54"/>
        <v>0</v>
      </c>
      <c r="BF265" s="169">
        <f t="shared" si="55"/>
        <v>0</v>
      </c>
      <c r="BG265" s="169">
        <f t="shared" si="56"/>
        <v>0</v>
      </c>
      <c r="BH265" s="169">
        <f t="shared" si="57"/>
        <v>0</v>
      </c>
      <c r="BI265" s="169">
        <f t="shared" si="58"/>
        <v>0</v>
      </c>
      <c r="BJ265" s="15" t="s">
        <v>80</v>
      </c>
      <c r="BK265" s="169">
        <f t="shared" si="59"/>
        <v>0</v>
      </c>
      <c r="BL265" s="15" t="s">
        <v>148</v>
      </c>
      <c r="BM265" s="168" t="s">
        <v>501</v>
      </c>
    </row>
    <row r="266" spans="1:65" s="2" customFormat="1" ht="24" customHeight="1">
      <c r="A266" s="30"/>
      <c r="B266" s="156"/>
      <c r="C266" s="157" t="s">
        <v>373</v>
      </c>
      <c r="D266" s="157" t="s">
        <v>143</v>
      </c>
      <c r="E266" s="158" t="s">
        <v>502</v>
      </c>
      <c r="F266" s="159" t="s">
        <v>503</v>
      </c>
      <c r="G266" s="160" t="s">
        <v>146</v>
      </c>
      <c r="H266" s="161">
        <v>1.89</v>
      </c>
      <c r="I266" s="162"/>
      <c r="J266" s="163">
        <f t="shared" si="50"/>
        <v>0</v>
      </c>
      <c r="K266" s="159" t="s">
        <v>1</v>
      </c>
      <c r="L266" s="31"/>
      <c r="M266" s="164" t="s">
        <v>1</v>
      </c>
      <c r="N266" s="165" t="s">
        <v>37</v>
      </c>
      <c r="O266" s="56"/>
      <c r="P266" s="166">
        <f t="shared" si="51"/>
        <v>0</v>
      </c>
      <c r="Q266" s="166">
        <v>0</v>
      </c>
      <c r="R266" s="166">
        <f t="shared" si="52"/>
        <v>0</v>
      </c>
      <c r="S266" s="166">
        <v>0</v>
      </c>
      <c r="T266" s="167">
        <f t="shared" si="53"/>
        <v>0</v>
      </c>
      <c r="U266" s="30"/>
      <c r="V266" s="30"/>
      <c r="W266" s="30"/>
      <c r="X266" s="30"/>
      <c r="Y266" s="30"/>
      <c r="Z266" s="30"/>
      <c r="AA266" s="30"/>
      <c r="AB266" s="30"/>
      <c r="AC266" s="30"/>
      <c r="AD266" s="30"/>
      <c r="AE266" s="30"/>
      <c r="AR266" s="168" t="s">
        <v>148</v>
      </c>
      <c r="AT266" s="168" t="s">
        <v>143</v>
      </c>
      <c r="AU266" s="168" t="s">
        <v>80</v>
      </c>
      <c r="AY266" s="15" t="s">
        <v>142</v>
      </c>
      <c r="BE266" s="169">
        <f t="shared" si="54"/>
        <v>0</v>
      </c>
      <c r="BF266" s="169">
        <f t="shared" si="55"/>
        <v>0</v>
      </c>
      <c r="BG266" s="169">
        <f t="shared" si="56"/>
        <v>0</v>
      </c>
      <c r="BH266" s="169">
        <f t="shared" si="57"/>
        <v>0</v>
      </c>
      <c r="BI266" s="169">
        <f t="shared" si="58"/>
        <v>0</v>
      </c>
      <c r="BJ266" s="15" t="s">
        <v>80</v>
      </c>
      <c r="BK266" s="169">
        <f t="shared" si="59"/>
        <v>0</v>
      </c>
      <c r="BL266" s="15" t="s">
        <v>148</v>
      </c>
      <c r="BM266" s="168" t="s">
        <v>504</v>
      </c>
    </row>
    <row r="267" spans="1:65" s="12" customFormat="1" ht="25.9" customHeight="1">
      <c r="B267" s="145"/>
      <c r="D267" s="146" t="s">
        <v>71</v>
      </c>
      <c r="E267" s="147" t="s">
        <v>505</v>
      </c>
      <c r="F267" s="147" t="s">
        <v>506</v>
      </c>
      <c r="I267" s="148"/>
      <c r="J267" s="149">
        <f>BK267</f>
        <v>0</v>
      </c>
      <c r="L267" s="145"/>
      <c r="M267" s="150"/>
      <c r="N267" s="151"/>
      <c r="O267" s="151"/>
      <c r="P267" s="152">
        <f>SUM(P268:P273)</f>
        <v>0</v>
      </c>
      <c r="Q267" s="151"/>
      <c r="R267" s="152">
        <f>SUM(R268:R273)</f>
        <v>0</v>
      </c>
      <c r="S267" s="151"/>
      <c r="T267" s="153">
        <f>SUM(T268:T273)</f>
        <v>0</v>
      </c>
      <c r="AR267" s="146" t="s">
        <v>80</v>
      </c>
      <c r="AT267" s="154" t="s">
        <v>71</v>
      </c>
      <c r="AU267" s="154" t="s">
        <v>72</v>
      </c>
      <c r="AY267" s="146" t="s">
        <v>142</v>
      </c>
      <c r="BK267" s="155">
        <f>SUM(BK268:BK273)</f>
        <v>0</v>
      </c>
    </row>
    <row r="268" spans="1:65" s="2" customFormat="1" ht="48" customHeight="1">
      <c r="A268" s="30"/>
      <c r="B268" s="156"/>
      <c r="C268" s="157" t="s">
        <v>505</v>
      </c>
      <c r="D268" s="157" t="s">
        <v>143</v>
      </c>
      <c r="E268" s="158" t="s">
        <v>507</v>
      </c>
      <c r="F268" s="159" t="s">
        <v>508</v>
      </c>
      <c r="G268" s="160" t="s">
        <v>280</v>
      </c>
      <c r="H268" s="161">
        <v>2</v>
      </c>
      <c r="I268" s="162"/>
      <c r="J268" s="163">
        <f t="shared" ref="J268:J273" si="60">ROUND(I268*H268,2)</f>
        <v>0</v>
      </c>
      <c r="K268" s="159" t="s">
        <v>147</v>
      </c>
      <c r="L268" s="31"/>
      <c r="M268" s="164" t="s">
        <v>1</v>
      </c>
      <c r="N268" s="165" t="s">
        <v>37</v>
      </c>
      <c r="O268" s="56"/>
      <c r="P268" s="166">
        <f t="shared" ref="P268:P273" si="61">O268*H268</f>
        <v>0</v>
      </c>
      <c r="Q268" s="166">
        <v>0</v>
      </c>
      <c r="R268" s="166">
        <f t="shared" ref="R268:R273" si="62">Q268*H268</f>
        <v>0</v>
      </c>
      <c r="S268" s="166">
        <v>0</v>
      </c>
      <c r="T268" s="167">
        <f t="shared" ref="T268:T273" si="63">S268*H268</f>
        <v>0</v>
      </c>
      <c r="U268" s="30"/>
      <c r="V268" s="30"/>
      <c r="W268" s="30"/>
      <c r="X268" s="30"/>
      <c r="Y268" s="30"/>
      <c r="Z268" s="30"/>
      <c r="AA268" s="30"/>
      <c r="AB268" s="30"/>
      <c r="AC268" s="30"/>
      <c r="AD268" s="30"/>
      <c r="AE268" s="30"/>
      <c r="AR268" s="168" t="s">
        <v>148</v>
      </c>
      <c r="AT268" s="168" t="s">
        <v>143</v>
      </c>
      <c r="AU268" s="168" t="s">
        <v>80</v>
      </c>
      <c r="AY268" s="15" t="s">
        <v>142</v>
      </c>
      <c r="BE268" s="169">
        <f t="shared" ref="BE268:BE273" si="64">IF(N268="základní",J268,0)</f>
        <v>0</v>
      </c>
      <c r="BF268" s="169">
        <f t="shared" ref="BF268:BF273" si="65">IF(N268="snížená",J268,0)</f>
        <v>0</v>
      </c>
      <c r="BG268" s="169">
        <f t="shared" ref="BG268:BG273" si="66">IF(N268="zákl. přenesená",J268,0)</f>
        <v>0</v>
      </c>
      <c r="BH268" s="169">
        <f t="shared" ref="BH268:BH273" si="67">IF(N268="sníž. přenesená",J268,0)</f>
        <v>0</v>
      </c>
      <c r="BI268" s="169">
        <f t="shared" ref="BI268:BI273" si="68">IF(N268="nulová",J268,0)</f>
        <v>0</v>
      </c>
      <c r="BJ268" s="15" t="s">
        <v>80</v>
      </c>
      <c r="BK268" s="169">
        <f t="shared" ref="BK268:BK273" si="69">ROUND(I268*H268,2)</f>
        <v>0</v>
      </c>
      <c r="BL268" s="15" t="s">
        <v>148</v>
      </c>
      <c r="BM268" s="168" t="s">
        <v>509</v>
      </c>
    </row>
    <row r="269" spans="1:65" s="2" customFormat="1" ht="48" customHeight="1">
      <c r="A269" s="30"/>
      <c r="B269" s="156"/>
      <c r="C269" s="157" t="s">
        <v>376</v>
      </c>
      <c r="D269" s="157" t="s">
        <v>143</v>
      </c>
      <c r="E269" s="158" t="s">
        <v>510</v>
      </c>
      <c r="F269" s="159" t="s">
        <v>511</v>
      </c>
      <c r="G269" s="160" t="s">
        <v>280</v>
      </c>
      <c r="H269" s="161">
        <v>2</v>
      </c>
      <c r="I269" s="162"/>
      <c r="J269" s="163">
        <f t="shared" si="60"/>
        <v>0</v>
      </c>
      <c r="K269" s="159" t="s">
        <v>147</v>
      </c>
      <c r="L269" s="31"/>
      <c r="M269" s="164" t="s">
        <v>1</v>
      </c>
      <c r="N269" s="165" t="s">
        <v>37</v>
      </c>
      <c r="O269" s="56"/>
      <c r="P269" s="166">
        <f t="shared" si="61"/>
        <v>0</v>
      </c>
      <c r="Q269" s="166">
        <v>0</v>
      </c>
      <c r="R269" s="166">
        <f t="shared" si="62"/>
        <v>0</v>
      </c>
      <c r="S269" s="166">
        <v>0</v>
      </c>
      <c r="T269" s="167">
        <f t="shared" si="63"/>
        <v>0</v>
      </c>
      <c r="U269" s="30"/>
      <c r="V269" s="30"/>
      <c r="W269" s="30"/>
      <c r="X269" s="30"/>
      <c r="Y269" s="30"/>
      <c r="Z269" s="30"/>
      <c r="AA269" s="30"/>
      <c r="AB269" s="30"/>
      <c r="AC269" s="30"/>
      <c r="AD269" s="30"/>
      <c r="AE269" s="30"/>
      <c r="AR269" s="168" t="s">
        <v>148</v>
      </c>
      <c r="AT269" s="168" t="s">
        <v>143</v>
      </c>
      <c r="AU269" s="168" t="s">
        <v>80</v>
      </c>
      <c r="AY269" s="15" t="s">
        <v>142</v>
      </c>
      <c r="BE269" s="169">
        <f t="shared" si="64"/>
        <v>0</v>
      </c>
      <c r="BF269" s="169">
        <f t="shared" si="65"/>
        <v>0</v>
      </c>
      <c r="BG269" s="169">
        <f t="shared" si="66"/>
        <v>0</v>
      </c>
      <c r="BH269" s="169">
        <f t="shared" si="67"/>
        <v>0</v>
      </c>
      <c r="BI269" s="169">
        <f t="shared" si="68"/>
        <v>0</v>
      </c>
      <c r="BJ269" s="15" t="s">
        <v>80</v>
      </c>
      <c r="BK269" s="169">
        <f t="shared" si="69"/>
        <v>0</v>
      </c>
      <c r="BL269" s="15" t="s">
        <v>148</v>
      </c>
      <c r="BM269" s="168" t="s">
        <v>512</v>
      </c>
    </row>
    <row r="270" spans="1:65" s="2" customFormat="1" ht="36" customHeight="1">
      <c r="A270" s="30"/>
      <c r="B270" s="156"/>
      <c r="C270" s="157" t="s">
        <v>513</v>
      </c>
      <c r="D270" s="157" t="s">
        <v>143</v>
      </c>
      <c r="E270" s="158" t="s">
        <v>514</v>
      </c>
      <c r="F270" s="159" t="s">
        <v>515</v>
      </c>
      <c r="G270" s="160" t="s">
        <v>224</v>
      </c>
      <c r="H270" s="161">
        <v>1</v>
      </c>
      <c r="I270" s="162"/>
      <c r="J270" s="163">
        <f t="shared" si="60"/>
        <v>0</v>
      </c>
      <c r="K270" s="159" t="s">
        <v>147</v>
      </c>
      <c r="L270" s="31"/>
      <c r="M270" s="164" t="s">
        <v>1</v>
      </c>
      <c r="N270" s="165" t="s">
        <v>37</v>
      </c>
      <c r="O270" s="56"/>
      <c r="P270" s="166">
        <f t="shared" si="61"/>
        <v>0</v>
      </c>
      <c r="Q270" s="166">
        <v>0</v>
      </c>
      <c r="R270" s="166">
        <f t="shared" si="62"/>
        <v>0</v>
      </c>
      <c r="S270" s="166">
        <v>0</v>
      </c>
      <c r="T270" s="167">
        <f t="shared" si="63"/>
        <v>0</v>
      </c>
      <c r="U270" s="30"/>
      <c r="V270" s="30"/>
      <c r="W270" s="30"/>
      <c r="X270" s="30"/>
      <c r="Y270" s="30"/>
      <c r="Z270" s="30"/>
      <c r="AA270" s="30"/>
      <c r="AB270" s="30"/>
      <c r="AC270" s="30"/>
      <c r="AD270" s="30"/>
      <c r="AE270" s="30"/>
      <c r="AR270" s="168" t="s">
        <v>148</v>
      </c>
      <c r="AT270" s="168" t="s">
        <v>143</v>
      </c>
      <c r="AU270" s="168" t="s">
        <v>80</v>
      </c>
      <c r="AY270" s="15" t="s">
        <v>142</v>
      </c>
      <c r="BE270" s="169">
        <f t="shared" si="64"/>
        <v>0</v>
      </c>
      <c r="BF270" s="169">
        <f t="shared" si="65"/>
        <v>0</v>
      </c>
      <c r="BG270" s="169">
        <f t="shared" si="66"/>
        <v>0</v>
      </c>
      <c r="BH270" s="169">
        <f t="shared" si="67"/>
        <v>0</v>
      </c>
      <c r="BI270" s="169">
        <f t="shared" si="68"/>
        <v>0</v>
      </c>
      <c r="BJ270" s="15" t="s">
        <v>80</v>
      </c>
      <c r="BK270" s="169">
        <f t="shared" si="69"/>
        <v>0</v>
      </c>
      <c r="BL270" s="15" t="s">
        <v>148</v>
      </c>
      <c r="BM270" s="168" t="s">
        <v>516</v>
      </c>
    </row>
    <row r="271" spans="1:65" s="2" customFormat="1" ht="36" customHeight="1">
      <c r="A271" s="30"/>
      <c r="B271" s="156"/>
      <c r="C271" s="157" t="s">
        <v>381</v>
      </c>
      <c r="D271" s="157" t="s">
        <v>143</v>
      </c>
      <c r="E271" s="158" t="s">
        <v>517</v>
      </c>
      <c r="F271" s="159" t="s">
        <v>518</v>
      </c>
      <c r="G271" s="160" t="s">
        <v>146</v>
      </c>
      <c r="H271" s="161">
        <v>287.69</v>
      </c>
      <c r="I271" s="162"/>
      <c r="J271" s="163">
        <f t="shared" si="60"/>
        <v>0</v>
      </c>
      <c r="K271" s="159" t="s">
        <v>1</v>
      </c>
      <c r="L271" s="31"/>
      <c r="M271" s="164" t="s">
        <v>1</v>
      </c>
      <c r="N271" s="165" t="s">
        <v>37</v>
      </c>
      <c r="O271" s="56"/>
      <c r="P271" s="166">
        <f t="shared" si="61"/>
        <v>0</v>
      </c>
      <c r="Q271" s="166">
        <v>0</v>
      </c>
      <c r="R271" s="166">
        <f t="shared" si="62"/>
        <v>0</v>
      </c>
      <c r="S271" s="166">
        <v>0</v>
      </c>
      <c r="T271" s="167">
        <f t="shared" si="63"/>
        <v>0</v>
      </c>
      <c r="U271" s="30"/>
      <c r="V271" s="30"/>
      <c r="W271" s="30"/>
      <c r="X271" s="30"/>
      <c r="Y271" s="30"/>
      <c r="Z271" s="30"/>
      <c r="AA271" s="30"/>
      <c r="AB271" s="30"/>
      <c r="AC271" s="30"/>
      <c r="AD271" s="30"/>
      <c r="AE271" s="30"/>
      <c r="AR271" s="168" t="s">
        <v>148</v>
      </c>
      <c r="AT271" s="168" t="s">
        <v>143</v>
      </c>
      <c r="AU271" s="168" t="s">
        <v>80</v>
      </c>
      <c r="AY271" s="15" t="s">
        <v>142</v>
      </c>
      <c r="BE271" s="169">
        <f t="shared" si="64"/>
        <v>0</v>
      </c>
      <c r="BF271" s="169">
        <f t="shared" si="65"/>
        <v>0</v>
      </c>
      <c r="BG271" s="169">
        <f t="shared" si="66"/>
        <v>0</v>
      </c>
      <c r="BH271" s="169">
        <f t="shared" si="67"/>
        <v>0</v>
      </c>
      <c r="BI271" s="169">
        <f t="shared" si="68"/>
        <v>0</v>
      </c>
      <c r="BJ271" s="15" t="s">
        <v>80</v>
      </c>
      <c r="BK271" s="169">
        <f t="shared" si="69"/>
        <v>0</v>
      </c>
      <c r="BL271" s="15" t="s">
        <v>148</v>
      </c>
      <c r="BM271" s="168" t="s">
        <v>519</v>
      </c>
    </row>
    <row r="272" spans="1:65" s="2" customFormat="1" ht="36" customHeight="1">
      <c r="A272" s="30"/>
      <c r="B272" s="156"/>
      <c r="C272" s="157" t="s">
        <v>520</v>
      </c>
      <c r="D272" s="157" t="s">
        <v>143</v>
      </c>
      <c r="E272" s="158" t="s">
        <v>521</v>
      </c>
      <c r="F272" s="159" t="s">
        <v>522</v>
      </c>
      <c r="G272" s="160" t="s">
        <v>146</v>
      </c>
      <c r="H272" s="161">
        <v>35.049999999999997</v>
      </c>
      <c r="I272" s="162"/>
      <c r="J272" s="163">
        <f t="shared" si="60"/>
        <v>0</v>
      </c>
      <c r="K272" s="159" t="s">
        <v>1</v>
      </c>
      <c r="L272" s="31"/>
      <c r="M272" s="164" t="s">
        <v>1</v>
      </c>
      <c r="N272" s="165" t="s">
        <v>37</v>
      </c>
      <c r="O272" s="56"/>
      <c r="P272" s="166">
        <f t="shared" si="61"/>
        <v>0</v>
      </c>
      <c r="Q272" s="166">
        <v>0</v>
      </c>
      <c r="R272" s="166">
        <f t="shared" si="62"/>
        <v>0</v>
      </c>
      <c r="S272" s="166">
        <v>0</v>
      </c>
      <c r="T272" s="167">
        <f t="shared" si="63"/>
        <v>0</v>
      </c>
      <c r="U272" s="30"/>
      <c r="V272" s="30"/>
      <c r="W272" s="30"/>
      <c r="X272" s="30"/>
      <c r="Y272" s="30"/>
      <c r="Z272" s="30"/>
      <c r="AA272" s="30"/>
      <c r="AB272" s="30"/>
      <c r="AC272" s="30"/>
      <c r="AD272" s="30"/>
      <c r="AE272" s="30"/>
      <c r="AR272" s="168" t="s">
        <v>148</v>
      </c>
      <c r="AT272" s="168" t="s">
        <v>143</v>
      </c>
      <c r="AU272" s="168" t="s">
        <v>80</v>
      </c>
      <c r="AY272" s="15" t="s">
        <v>142</v>
      </c>
      <c r="BE272" s="169">
        <f t="shared" si="64"/>
        <v>0</v>
      </c>
      <c r="BF272" s="169">
        <f t="shared" si="65"/>
        <v>0</v>
      </c>
      <c r="BG272" s="169">
        <f t="shared" si="66"/>
        <v>0</v>
      </c>
      <c r="BH272" s="169">
        <f t="shared" si="67"/>
        <v>0</v>
      </c>
      <c r="BI272" s="169">
        <f t="shared" si="68"/>
        <v>0</v>
      </c>
      <c r="BJ272" s="15" t="s">
        <v>80</v>
      </c>
      <c r="BK272" s="169">
        <f t="shared" si="69"/>
        <v>0</v>
      </c>
      <c r="BL272" s="15" t="s">
        <v>148</v>
      </c>
      <c r="BM272" s="168" t="s">
        <v>523</v>
      </c>
    </row>
    <row r="273" spans="1:65" s="2" customFormat="1" ht="24" customHeight="1">
      <c r="A273" s="30"/>
      <c r="B273" s="156"/>
      <c r="C273" s="157" t="s">
        <v>385</v>
      </c>
      <c r="D273" s="157" t="s">
        <v>143</v>
      </c>
      <c r="E273" s="158" t="s">
        <v>524</v>
      </c>
      <c r="F273" s="159" t="s">
        <v>525</v>
      </c>
      <c r="G273" s="160" t="s">
        <v>146</v>
      </c>
      <c r="H273" s="161">
        <v>322.74</v>
      </c>
      <c r="I273" s="162"/>
      <c r="J273" s="163">
        <f t="shared" si="60"/>
        <v>0</v>
      </c>
      <c r="K273" s="159" t="s">
        <v>1</v>
      </c>
      <c r="L273" s="31"/>
      <c r="M273" s="164" t="s">
        <v>1</v>
      </c>
      <c r="N273" s="165" t="s">
        <v>37</v>
      </c>
      <c r="O273" s="56"/>
      <c r="P273" s="166">
        <f t="shared" si="61"/>
        <v>0</v>
      </c>
      <c r="Q273" s="166">
        <v>0</v>
      </c>
      <c r="R273" s="166">
        <f t="shared" si="62"/>
        <v>0</v>
      </c>
      <c r="S273" s="166">
        <v>0</v>
      </c>
      <c r="T273" s="167">
        <f t="shared" si="63"/>
        <v>0</v>
      </c>
      <c r="U273" s="30"/>
      <c r="V273" s="30"/>
      <c r="W273" s="30"/>
      <c r="X273" s="30"/>
      <c r="Y273" s="30"/>
      <c r="Z273" s="30"/>
      <c r="AA273" s="30"/>
      <c r="AB273" s="30"/>
      <c r="AC273" s="30"/>
      <c r="AD273" s="30"/>
      <c r="AE273" s="30"/>
      <c r="AR273" s="168" t="s">
        <v>148</v>
      </c>
      <c r="AT273" s="168" t="s">
        <v>143</v>
      </c>
      <c r="AU273" s="168" t="s">
        <v>80</v>
      </c>
      <c r="AY273" s="15" t="s">
        <v>142</v>
      </c>
      <c r="BE273" s="169">
        <f t="shared" si="64"/>
        <v>0</v>
      </c>
      <c r="BF273" s="169">
        <f t="shared" si="65"/>
        <v>0</v>
      </c>
      <c r="BG273" s="169">
        <f t="shared" si="66"/>
        <v>0</v>
      </c>
      <c r="BH273" s="169">
        <f t="shared" si="67"/>
        <v>0</v>
      </c>
      <c r="BI273" s="169">
        <f t="shared" si="68"/>
        <v>0</v>
      </c>
      <c r="BJ273" s="15" t="s">
        <v>80</v>
      </c>
      <c r="BK273" s="169">
        <f t="shared" si="69"/>
        <v>0</v>
      </c>
      <c r="BL273" s="15" t="s">
        <v>148</v>
      </c>
      <c r="BM273" s="168" t="s">
        <v>526</v>
      </c>
    </row>
    <row r="274" spans="1:65" s="12" customFormat="1" ht="25.9" customHeight="1">
      <c r="B274" s="145"/>
      <c r="D274" s="146" t="s">
        <v>71</v>
      </c>
      <c r="E274" s="147" t="s">
        <v>513</v>
      </c>
      <c r="F274" s="147" t="s">
        <v>527</v>
      </c>
      <c r="I274" s="148"/>
      <c r="J274" s="149">
        <f>BK274</f>
        <v>0</v>
      </c>
      <c r="L274" s="145"/>
      <c r="M274" s="150"/>
      <c r="N274" s="151"/>
      <c r="O274" s="151"/>
      <c r="P274" s="152">
        <f>P275</f>
        <v>0</v>
      </c>
      <c r="Q274" s="151"/>
      <c r="R274" s="152">
        <f>R275</f>
        <v>0</v>
      </c>
      <c r="S274" s="151"/>
      <c r="T274" s="153">
        <f>T275</f>
        <v>0</v>
      </c>
      <c r="AR274" s="146" t="s">
        <v>80</v>
      </c>
      <c r="AT274" s="154" t="s">
        <v>71</v>
      </c>
      <c r="AU274" s="154" t="s">
        <v>72</v>
      </c>
      <c r="AY274" s="146" t="s">
        <v>142</v>
      </c>
      <c r="BK274" s="155">
        <f>BK275</f>
        <v>0</v>
      </c>
    </row>
    <row r="275" spans="1:65" s="2" customFormat="1" ht="36" customHeight="1">
      <c r="A275" s="30"/>
      <c r="B275" s="156"/>
      <c r="C275" s="157" t="s">
        <v>528</v>
      </c>
      <c r="D275" s="157" t="s">
        <v>143</v>
      </c>
      <c r="E275" s="158" t="s">
        <v>529</v>
      </c>
      <c r="F275" s="159" t="s">
        <v>530</v>
      </c>
      <c r="G275" s="160" t="s">
        <v>185</v>
      </c>
      <c r="H275" s="161">
        <v>42.058</v>
      </c>
      <c r="I275" s="162"/>
      <c r="J275" s="163">
        <f>ROUND(I275*H275,2)</f>
        <v>0</v>
      </c>
      <c r="K275" s="159" t="s">
        <v>1</v>
      </c>
      <c r="L275" s="31"/>
      <c r="M275" s="164" t="s">
        <v>1</v>
      </c>
      <c r="N275" s="165" t="s">
        <v>37</v>
      </c>
      <c r="O275" s="56"/>
      <c r="P275" s="166">
        <f>O275*H275</f>
        <v>0</v>
      </c>
      <c r="Q275" s="166">
        <v>0</v>
      </c>
      <c r="R275" s="166">
        <f>Q275*H275</f>
        <v>0</v>
      </c>
      <c r="S275" s="166">
        <v>0</v>
      </c>
      <c r="T275" s="167">
        <f>S275*H275</f>
        <v>0</v>
      </c>
      <c r="U275" s="30"/>
      <c r="V275" s="30"/>
      <c r="W275" s="30"/>
      <c r="X275" s="30"/>
      <c r="Y275" s="30"/>
      <c r="Z275" s="30"/>
      <c r="AA275" s="30"/>
      <c r="AB275" s="30"/>
      <c r="AC275" s="30"/>
      <c r="AD275" s="30"/>
      <c r="AE275" s="30"/>
      <c r="AR275" s="168" t="s">
        <v>148</v>
      </c>
      <c r="AT275" s="168" t="s">
        <v>143</v>
      </c>
      <c r="AU275" s="168" t="s">
        <v>80</v>
      </c>
      <c r="AY275" s="15" t="s">
        <v>142</v>
      </c>
      <c r="BE275" s="169">
        <f>IF(N275="základní",J275,0)</f>
        <v>0</v>
      </c>
      <c r="BF275" s="169">
        <f>IF(N275="snížená",J275,0)</f>
        <v>0</v>
      </c>
      <c r="BG275" s="169">
        <f>IF(N275="zákl. přenesená",J275,0)</f>
        <v>0</v>
      </c>
      <c r="BH275" s="169">
        <f>IF(N275="sníž. přenesená",J275,0)</f>
        <v>0</v>
      </c>
      <c r="BI275" s="169">
        <f>IF(N275="nulová",J275,0)</f>
        <v>0</v>
      </c>
      <c r="BJ275" s="15" t="s">
        <v>80</v>
      </c>
      <c r="BK275" s="169">
        <f>ROUND(I275*H275,2)</f>
        <v>0</v>
      </c>
      <c r="BL275" s="15" t="s">
        <v>148</v>
      </c>
      <c r="BM275" s="168" t="s">
        <v>531</v>
      </c>
    </row>
    <row r="276" spans="1:65" s="12" customFormat="1" ht="25.9" customHeight="1">
      <c r="B276" s="145"/>
      <c r="D276" s="146" t="s">
        <v>71</v>
      </c>
      <c r="E276" s="147" t="s">
        <v>532</v>
      </c>
      <c r="F276" s="147" t="s">
        <v>533</v>
      </c>
      <c r="I276" s="148"/>
      <c r="J276" s="149">
        <f>BK276</f>
        <v>0</v>
      </c>
      <c r="L276" s="145"/>
      <c r="M276" s="150"/>
      <c r="N276" s="151"/>
      <c r="O276" s="151"/>
      <c r="P276" s="152">
        <f>P277+P280+P287+P294</f>
        <v>0</v>
      </c>
      <c r="Q276" s="151"/>
      <c r="R276" s="152">
        <f>R277+R280+R287+R294</f>
        <v>25.566688840000001</v>
      </c>
      <c r="S276" s="151"/>
      <c r="T276" s="153">
        <f>T277+T280+T287+T294</f>
        <v>3.6284460000000003</v>
      </c>
      <c r="AR276" s="146" t="s">
        <v>80</v>
      </c>
      <c r="AT276" s="154" t="s">
        <v>71</v>
      </c>
      <c r="AU276" s="154" t="s">
        <v>72</v>
      </c>
      <c r="AY276" s="146" t="s">
        <v>142</v>
      </c>
      <c r="BK276" s="155">
        <f>BK277+BK280+BK287+BK294</f>
        <v>0</v>
      </c>
    </row>
    <row r="277" spans="1:65" s="12" customFormat="1" ht="22.9" customHeight="1">
      <c r="B277" s="145"/>
      <c r="D277" s="146" t="s">
        <v>71</v>
      </c>
      <c r="E277" s="189" t="s">
        <v>82</v>
      </c>
      <c r="F277" s="189" t="s">
        <v>534</v>
      </c>
      <c r="I277" s="148"/>
      <c r="J277" s="190">
        <f>BK277</f>
        <v>0</v>
      </c>
      <c r="L277" s="145"/>
      <c r="M277" s="150"/>
      <c r="N277" s="151"/>
      <c r="O277" s="151"/>
      <c r="P277" s="152">
        <f>SUM(P278:P279)</f>
        <v>0</v>
      </c>
      <c r="Q277" s="151"/>
      <c r="R277" s="152">
        <f>SUM(R278:R279)</f>
        <v>0.95443181999999993</v>
      </c>
      <c r="S277" s="151"/>
      <c r="T277" s="153">
        <f>SUM(T278:T279)</f>
        <v>0</v>
      </c>
      <c r="AR277" s="146" t="s">
        <v>80</v>
      </c>
      <c r="AT277" s="154" t="s">
        <v>71</v>
      </c>
      <c r="AU277" s="154" t="s">
        <v>80</v>
      </c>
      <c r="AY277" s="146" t="s">
        <v>142</v>
      </c>
      <c r="BK277" s="155">
        <f>SUM(BK278:BK279)</f>
        <v>0</v>
      </c>
    </row>
    <row r="278" spans="1:65" s="2" customFormat="1" ht="16.5" customHeight="1">
      <c r="A278" s="30"/>
      <c r="B278" s="156"/>
      <c r="C278" s="157" t="s">
        <v>389</v>
      </c>
      <c r="D278" s="157" t="s">
        <v>143</v>
      </c>
      <c r="E278" s="158" t="s">
        <v>535</v>
      </c>
      <c r="F278" s="159" t="s">
        <v>536</v>
      </c>
      <c r="G278" s="160" t="s">
        <v>151</v>
      </c>
      <c r="H278" s="161">
        <v>0.42299999999999999</v>
      </c>
      <c r="I278" s="162"/>
      <c r="J278" s="163">
        <f>ROUND(I278*H278,2)</f>
        <v>0</v>
      </c>
      <c r="K278" s="159" t="s">
        <v>147</v>
      </c>
      <c r="L278" s="31"/>
      <c r="M278" s="164" t="s">
        <v>1</v>
      </c>
      <c r="N278" s="165" t="s">
        <v>37</v>
      </c>
      <c r="O278" s="56"/>
      <c r="P278" s="166">
        <f>O278*H278</f>
        <v>0</v>
      </c>
      <c r="Q278" s="166">
        <v>2.2563399999999998</v>
      </c>
      <c r="R278" s="166">
        <f>Q278*H278</f>
        <v>0.95443181999999993</v>
      </c>
      <c r="S278" s="166">
        <v>0</v>
      </c>
      <c r="T278" s="167">
        <f>S278*H278</f>
        <v>0</v>
      </c>
      <c r="U278" s="30"/>
      <c r="V278" s="30"/>
      <c r="W278" s="30"/>
      <c r="X278" s="30"/>
      <c r="Y278" s="30"/>
      <c r="Z278" s="30"/>
      <c r="AA278" s="30"/>
      <c r="AB278" s="30"/>
      <c r="AC278" s="30"/>
      <c r="AD278" s="30"/>
      <c r="AE278" s="30"/>
      <c r="AR278" s="168" t="s">
        <v>148</v>
      </c>
      <c r="AT278" s="168" t="s">
        <v>143</v>
      </c>
      <c r="AU278" s="168" t="s">
        <v>82</v>
      </c>
      <c r="AY278" s="15" t="s">
        <v>142</v>
      </c>
      <c r="BE278" s="169">
        <f>IF(N278="základní",J278,0)</f>
        <v>0</v>
      </c>
      <c r="BF278" s="169">
        <f>IF(N278="snížená",J278,0)</f>
        <v>0</v>
      </c>
      <c r="BG278" s="169">
        <f>IF(N278="zákl. přenesená",J278,0)</f>
        <v>0</v>
      </c>
      <c r="BH278" s="169">
        <f>IF(N278="sníž. přenesená",J278,0)</f>
        <v>0</v>
      </c>
      <c r="BI278" s="169">
        <f>IF(N278="nulová",J278,0)</f>
        <v>0</v>
      </c>
      <c r="BJ278" s="15" t="s">
        <v>80</v>
      </c>
      <c r="BK278" s="169">
        <f>ROUND(I278*H278,2)</f>
        <v>0</v>
      </c>
      <c r="BL278" s="15" t="s">
        <v>148</v>
      </c>
      <c r="BM278" s="168" t="s">
        <v>537</v>
      </c>
    </row>
    <row r="279" spans="1:65" s="13" customFormat="1" ht="11.25">
      <c r="B279" s="170"/>
      <c r="D279" s="171" t="s">
        <v>153</v>
      </c>
      <c r="E279" s="172" t="s">
        <v>1</v>
      </c>
      <c r="F279" s="173" t="s">
        <v>538</v>
      </c>
      <c r="H279" s="174">
        <v>0.42299999999999999</v>
      </c>
      <c r="I279" s="175"/>
      <c r="L279" s="170"/>
      <c r="M279" s="176"/>
      <c r="N279" s="177"/>
      <c r="O279" s="177"/>
      <c r="P279" s="177"/>
      <c r="Q279" s="177"/>
      <c r="R279" s="177"/>
      <c r="S279" s="177"/>
      <c r="T279" s="178"/>
      <c r="AT279" s="172" t="s">
        <v>153</v>
      </c>
      <c r="AU279" s="172" t="s">
        <v>82</v>
      </c>
      <c r="AV279" s="13" t="s">
        <v>82</v>
      </c>
      <c r="AW279" s="13" t="s">
        <v>29</v>
      </c>
      <c r="AX279" s="13" t="s">
        <v>80</v>
      </c>
      <c r="AY279" s="172" t="s">
        <v>142</v>
      </c>
    </row>
    <row r="280" spans="1:65" s="12" customFormat="1" ht="22.9" customHeight="1">
      <c r="B280" s="145"/>
      <c r="D280" s="146" t="s">
        <v>71</v>
      </c>
      <c r="E280" s="189" t="s">
        <v>148</v>
      </c>
      <c r="F280" s="189" t="s">
        <v>539</v>
      </c>
      <c r="I280" s="148"/>
      <c r="J280" s="190">
        <f>BK280</f>
        <v>0</v>
      </c>
      <c r="L280" s="145"/>
      <c r="M280" s="150"/>
      <c r="N280" s="151"/>
      <c r="O280" s="151"/>
      <c r="P280" s="152">
        <f>SUM(P281:P286)</f>
        <v>0</v>
      </c>
      <c r="Q280" s="151"/>
      <c r="R280" s="152">
        <f>SUM(R281:R286)</f>
        <v>2.0530983599999999</v>
      </c>
      <c r="S280" s="151"/>
      <c r="T280" s="153">
        <f>SUM(T281:T286)</f>
        <v>0</v>
      </c>
      <c r="AR280" s="146" t="s">
        <v>80</v>
      </c>
      <c r="AT280" s="154" t="s">
        <v>71</v>
      </c>
      <c r="AU280" s="154" t="s">
        <v>80</v>
      </c>
      <c r="AY280" s="146" t="s">
        <v>142</v>
      </c>
      <c r="BK280" s="155">
        <f>SUM(BK281:BK286)</f>
        <v>0</v>
      </c>
    </row>
    <row r="281" spans="1:65" s="2" customFormat="1" ht="24" customHeight="1">
      <c r="A281" s="30"/>
      <c r="B281" s="156"/>
      <c r="C281" s="157" t="s">
        <v>540</v>
      </c>
      <c r="D281" s="157" t="s">
        <v>143</v>
      </c>
      <c r="E281" s="158" t="s">
        <v>541</v>
      </c>
      <c r="F281" s="159" t="s">
        <v>542</v>
      </c>
      <c r="G281" s="160" t="s">
        <v>280</v>
      </c>
      <c r="H281" s="161">
        <v>12</v>
      </c>
      <c r="I281" s="162"/>
      <c r="J281" s="163">
        <f>ROUND(I281*H281,2)</f>
        <v>0</v>
      </c>
      <c r="K281" s="159" t="s">
        <v>147</v>
      </c>
      <c r="L281" s="31"/>
      <c r="M281" s="164" t="s">
        <v>1</v>
      </c>
      <c r="N281" s="165" t="s">
        <v>37</v>
      </c>
      <c r="O281" s="56"/>
      <c r="P281" s="166">
        <f>O281*H281</f>
        <v>0</v>
      </c>
      <c r="Q281" s="166">
        <v>4.5900000000000003E-3</v>
      </c>
      <c r="R281" s="166">
        <f>Q281*H281</f>
        <v>5.5080000000000004E-2</v>
      </c>
      <c r="S281" s="166">
        <v>0</v>
      </c>
      <c r="T281" s="167">
        <f>S281*H281</f>
        <v>0</v>
      </c>
      <c r="U281" s="30"/>
      <c r="V281" s="30"/>
      <c r="W281" s="30"/>
      <c r="X281" s="30"/>
      <c r="Y281" s="30"/>
      <c r="Z281" s="30"/>
      <c r="AA281" s="30"/>
      <c r="AB281" s="30"/>
      <c r="AC281" s="30"/>
      <c r="AD281" s="30"/>
      <c r="AE281" s="30"/>
      <c r="AR281" s="168" t="s">
        <v>148</v>
      </c>
      <c r="AT281" s="168" t="s">
        <v>143</v>
      </c>
      <c r="AU281" s="168" t="s">
        <v>82</v>
      </c>
      <c r="AY281" s="15" t="s">
        <v>142</v>
      </c>
      <c r="BE281" s="169">
        <f>IF(N281="základní",J281,0)</f>
        <v>0</v>
      </c>
      <c r="BF281" s="169">
        <f>IF(N281="snížená",J281,0)</f>
        <v>0</v>
      </c>
      <c r="BG281" s="169">
        <f>IF(N281="zákl. přenesená",J281,0)</f>
        <v>0</v>
      </c>
      <c r="BH281" s="169">
        <f>IF(N281="sníž. přenesená",J281,0)</f>
        <v>0</v>
      </c>
      <c r="BI281" s="169">
        <f>IF(N281="nulová",J281,0)</f>
        <v>0</v>
      </c>
      <c r="BJ281" s="15" t="s">
        <v>80</v>
      </c>
      <c r="BK281" s="169">
        <f>ROUND(I281*H281,2)</f>
        <v>0</v>
      </c>
      <c r="BL281" s="15" t="s">
        <v>148</v>
      </c>
      <c r="BM281" s="168" t="s">
        <v>543</v>
      </c>
    </row>
    <row r="282" spans="1:65" s="2" customFormat="1" ht="16.5" customHeight="1">
      <c r="A282" s="30"/>
      <c r="B282" s="156"/>
      <c r="C282" s="179" t="s">
        <v>392</v>
      </c>
      <c r="D282" s="179" t="s">
        <v>404</v>
      </c>
      <c r="E282" s="180" t="s">
        <v>544</v>
      </c>
      <c r="F282" s="181" t="s">
        <v>545</v>
      </c>
      <c r="G282" s="182" t="s">
        <v>280</v>
      </c>
      <c r="H282" s="183">
        <v>12.12</v>
      </c>
      <c r="I282" s="184"/>
      <c r="J282" s="185">
        <f>ROUND(I282*H282,2)</f>
        <v>0</v>
      </c>
      <c r="K282" s="181" t="s">
        <v>147</v>
      </c>
      <c r="L282" s="186"/>
      <c r="M282" s="187" t="s">
        <v>1</v>
      </c>
      <c r="N282" s="188" t="s">
        <v>37</v>
      </c>
      <c r="O282" s="56"/>
      <c r="P282" s="166">
        <f>O282*H282</f>
        <v>0</v>
      </c>
      <c r="Q282" s="166">
        <v>9.2999999999999999E-2</v>
      </c>
      <c r="R282" s="166">
        <f>Q282*H282</f>
        <v>1.1271599999999999</v>
      </c>
      <c r="S282" s="166">
        <v>0</v>
      </c>
      <c r="T282" s="167">
        <f>S282*H282</f>
        <v>0</v>
      </c>
      <c r="U282" s="30"/>
      <c r="V282" s="30"/>
      <c r="W282" s="30"/>
      <c r="X282" s="30"/>
      <c r="Y282" s="30"/>
      <c r="Z282" s="30"/>
      <c r="AA282" s="30"/>
      <c r="AB282" s="30"/>
      <c r="AC282" s="30"/>
      <c r="AD282" s="30"/>
      <c r="AE282" s="30"/>
      <c r="AR282" s="168" t="s">
        <v>167</v>
      </c>
      <c r="AT282" s="168" t="s">
        <v>404</v>
      </c>
      <c r="AU282" s="168" t="s">
        <v>82</v>
      </c>
      <c r="AY282" s="15" t="s">
        <v>142</v>
      </c>
      <c r="BE282" s="169">
        <f>IF(N282="základní",J282,0)</f>
        <v>0</v>
      </c>
      <c r="BF282" s="169">
        <f>IF(N282="snížená",J282,0)</f>
        <v>0</v>
      </c>
      <c r="BG282" s="169">
        <f>IF(N282="zákl. přenesená",J282,0)</f>
        <v>0</v>
      </c>
      <c r="BH282" s="169">
        <f>IF(N282="sníž. přenesená",J282,0)</f>
        <v>0</v>
      </c>
      <c r="BI282" s="169">
        <f>IF(N282="nulová",J282,0)</f>
        <v>0</v>
      </c>
      <c r="BJ282" s="15" t="s">
        <v>80</v>
      </c>
      <c r="BK282" s="169">
        <f>ROUND(I282*H282,2)</f>
        <v>0</v>
      </c>
      <c r="BL282" s="15" t="s">
        <v>148</v>
      </c>
      <c r="BM282" s="168" t="s">
        <v>546</v>
      </c>
    </row>
    <row r="283" spans="1:65" s="13" customFormat="1" ht="11.25">
      <c r="B283" s="170"/>
      <c r="D283" s="171" t="s">
        <v>153</v>
      </c>
      <c r="E283" s="172" t="s">
        <v>1</v>
      </c>
      <c r="F283" s="173" t="s">
        <v>547</v>
      </c>
      <c r="H283" s="174">
        <v>12.12</v>
      </c>
      <c r="I283" s="175"/>
      <c r="L283" s="170"/>
      <c r="M283" s="176"/>
      <c r="N283" s="177"/>
      <c r="O283" s="177"/>
      <c r="P283" s="177"/>
      <c r="Q283" s="177"/>
      <c r="R283" s="177"/>
      <c r="S283" s="177"/>
      <c r="T283" s="178"/>
      <c r="AT283" s="172" t="s">
        <v>153</v>
      </c>
      <c r="AU283" s="172" t="s">
        <v>82</v>
      </c>
      <c r="AV283" s="13" t="s">
        <v>82</v>
      </c>
      <c r="AW283" s="13" t="s">
        <v>29</v>
      </c>
      <c r="AX283" s="13" t="s">
        <v>80</v>
      </c>
      <c r="AY283" s="172" t="s">
        <v>142</v>
      </c>
    </row>
    <row r="284" spans="1:65" s="2" customFormat="1" ht="16.5" customHeight="1">
      <c r="A284" s="30"/>
      <c r="B284" s="156"/>
      <c r="C284" s="157" t="s">
        <v>548</v>
      </c>
      <c r="D284" s="157" t="s">
        <v>143</v>
      </c>
      <c r="E284" s="158" t="s">
        <v>549</v>
      </c>
      <c r="F284" s="159" t="s">
        <v>550</v>
      </c>
      <c r="G284" s="160" t="s">
        <v>146</v>
      </c>
      <c r="H284" s="161">
        <v>3.6360000000000001</v>
      </c>
      <c r="I284" s="162"/>
      <c r="J284" s="163">
        <f>ROUND(I284*H284,2)</f>
        <v>0</v>
      </c>
      <c r="K284" s="159" t="s">
        <v>147</v>
      </c>
      <c r="L284" s="31"/>
      <c r="M284" s="164" t="s">
        <v>1</v>
      </c>
      <c r="N284" s="165" t="s">
        <v>37</v>
      </c>
      <c r="O284" s="56"/>
      <c r="P284" s="166">
        <f>O284*H284</f>
        <v>0</v>
      </c>
      <c r="Q284" s="166">
        <v>5.7600000000000004E-3</v>
      </c>
      <c r="R284" s="166">
        <f>Q284*H284</f>
        <v>2.0943360000000001E-2</v>
      </c>
      <c r="S284" s="166">
        <v>0</v>
      </c>
      <c r="T284" s="167">
        <f>S284*H284</f>
        <v>0</v>
      </c>
      <c r="U284" s="30"/>
      <c r="V284" s="30"/>
      <c r="W284" s="30"/>
      <c r="X284" s="30"/>
      <c r="Y284" s="30"/>
      <c r="Z284" s="30"/>
      <c r="AA284" s="30"/>
      <c r="AB284" s="30"/>
      <c r="AC284" s="30"/>
      <c r="AD284" s="30"/>
      <c r="AE284" s="30"/>
      <c r="AR284" s="168" t="s">
        <v>148</v>
      </c>
      <c r="AT284" s="168" t="s">
        <v>143</v>
      </c>
      <c r="AU284" s="168" t="s">
        <v>82</v>
      </c>
      <c r="AY284" s="15" t="s">
        <v>142</v>
      </c>
      <c r="BE284" s="169">
        <f>IF(N284="základní",J284,0)</f>
        <v>0</v>
      </c>
      <c r="BF284" s="169">
        <f>IF(N284="snížená",J284,0)</f>
        <v>0</v>
      </c>
      <c r="BG284" s="169">
        <f>IF(N284="zákl. přenesená",J284,0)</f>
        <v>0</v>
      </c>
      <c r="BH284" s="169">
        <f>IF(N284="sníž. přenesená",J284,0)</f>
        <v>0</v>
      </c>
      <c r="BI284" s="169">
        <f>IF(N284="nulová",J284,0)</f>
        <v>0</v>
      </c>
      <c r="BJ284" s="15" t="s">
        <v>80</v>
      </c>
      <c r="BK284" s="169">
        <f>ROUND(I284*H284,2)</f>
        <v>0</v>
      </c>
      <c r="BL284" s="15" t="s">
        <v>148</v>
      </c>
      <c r="BM284" s="168" t="s">
        <v>551</v>
      </c>
    </row>
    <row r="285" spans="1:65" s="13" customFormat="1" ht="11.25">
      <c r="B285" s="170"/>
      <c r="D285" s="171" t="s">
        <v>153</v>
      </c>
      <c r="E285" s="172" t="s">
        <v>1</v>
      </c>
      <c r="F285" s="173" t="s">
        <v>552</v>
      </c>
      <c r="H285" s="174">
        <v>3.6360000000000001</v>
      </c>
      <c r="I285" s="175"/>
      <c r="L285" s="170"/>
      <c r="M285" s="176"/>
      <c r="N285" s="177"/>
      <c r="O285" s="177"/>
      <c r="P285" s="177"/>
      <c r="Q285" s="177"/>
      <c r="R285" s="177"/>
      <c r="S285" s="177"/>
      <c r="T285" s="178"/>
      <c r="AT285" s="172" t="s">
        <v>153</v>
      </c>
      <c r="AU285" s="172" t="s">
        <v>82</v>
      </c>
      <c r="AV285" s="13" t="s">
        <v>82</v>
      </c>
      <c r="AW285" s="13" t="s">
        <v>29</v>
      </c>
      <c r="AX285" s="13" t="s">
        <v>80</v>
      </c>
      <c r="AY285" s="172" t="s">
        <v>142</v>
      </c>
    </row>
    <row r="286" spans="1:65" s="2" customFormat="1" ht="24" customHeight="1">
      <c r="A286" s="30"/>
      <c r="B286" s="156"/>
      <c r="C286" s="157" t="s">
        <v>396</v>
      </c>
      <c r="D286" s="157" t="s">
        <v>143</v>
      </c>
      <c r="E286" s="158" t="s">
        <v>553</v>
      </c>
      <c r="F286" s="159" t="s">
        <v>554</v>
      </c>
      <c r="G286" s="160" t="s">
        <v>224</v>
      </c>
      <c r="H286" s="161">
        <v>9.09</v>
      </c>
      <c r="I286" s="162"/>
      <c r="J286" s="163">
        <f>ROUND(I286*H286,2)</f>
        <v>0</v>
      </c>
      <c r="K286" s="159" t="s">
        <v>147</v>
      </c>
      <c r="L286" s="31"/>
      <c r="M286" s="164" t="s">
        <v>1</v>
      </c>
      <c r="N286" s="165" t="s">
        <v>37</v>
      </c>
      <c r="O286" s="56"/>
      <c r="P286" s="166">
        <f>O286*H286</f>
        <v>0</v>
      </c>
      <c r="Q286" s="166">
        <v>9.35E-2</v>
      </c>
      <c r="R286" s="166">
        <f>Q286*H286</f>
        <v>0.84991499999999998</v>
      </c>
      <c r="S286" s="166">
        <v>0</v>
      </c>
      <c r="T286" s="167">
        <f>S286*H286</f>
        <v>0</v>
      </c>
      <c r="U286" s="30"/>
      <c r="V286" s="30"/>
      <c r="W286" s="30"/>
      <c r="X286" s="30"/>
      <c r="Y286" s="30"/>
      <c r="Z286" s="30"/>
      <c r="AA286" s="30"/>
      <c r="AB286" s="30"/>
      <c r="AC286" s="30"/>
      <c r="AD286" s="30"/>
      <c r="AE286" s="30"/>
      <c r="AR286" s="168" t="s">
        <v>148</v>
      </c>
      <c r="AT286" s="168" t="s">
        <v>143</v>
      </c>
      <c r="AU286" s="168" t="s">
        <v>82</v>
      </c>
      <c r="AY286" s="15" t="s">
        <v>142</v>
      </c>
      <c r="BE286" s="169">
        <f>IF(N286="základní",J286,0)</f>
        <v>0</v>
      </c>
      <c r="BF286" s="169">
        <f>IF(N286="snížená",J286,0)</f>
        <v>0</v>
      </c>
      <c r="BG286" s="169">
        <f>IF(N286="zákl. přenesená",J286,0)</f>
        <v>0</v>
      </c>
      <c r="BH286" s="169">
        <f>IF(N286="sníž. přenesená",J286,0)</f>
        <v>0</v>
      </c>
      <c r="BI286" s="169">
        <f>IF(N286="nulová",J286,0)</f>
        <v>0</v>
      </c>
      <c r="BJ286" s="15" t="s">
        <v>80</v>
      </c>
      <c r="BK286" s="169">
        <f>ROUND(I286*H286,2)</f>
        <v>0</v>
      </c>
      <c r="BL286" s="15" t="s">
        <v>148</v>
      </c>
      <c r="BM286" s="168" t="s">
        <v>555</v>
      </c>
    </row>
    <row r="287" spans="1:65" s="12" customFormat="1" ht="22.9" customHeight="1">
      <c r="B287" s="145"/>
      <c r="D287" s="146" t="s">
        <v>71</v>
      </c>
      <c r="E287" s="189" t="s">
        <v>164</v>
      </c>
      <c r="F287" s="189" t="s">
        <v>556</v>
      </c>
      <c r="I287" s="148"/>
      <c r="J287" s="190">
        <f>BK287</f>
        <v>0</v>
      </c>
      <c r="L287" s="145"/>
      <c r="M287" s="150"/>
      <c r="N287" s="151"/>
      <c r="O287" s="151"/>
      <c r="P287" s="152">
        <f>SUM(P288:P293)</f>
        <v>0</v>
      </c>
      <c r="Q287" s="151"/>
      <c r="R287" s="152">
        <f>SUM(R288:R293)</f>
        <v>22.505780660000003</v>
      </c>
      <c r="S287" s="151"/>
      <c r="T287" s="153">
        <f>SUM(T288:T293)</f>
        <v>0</v>
      </c>
      <c r="AR287" s="146" t="s">
        <v>80</v>
      </c>
      <c r="AT287" s="154" t="s">
        <v>71</v>
      </c>
      <c r="AU287" s="154" t="s">
        <v>80</v>
      </c>
      <c r="AY287" s="146" t="s">
        <v>142</v>
      </c>
      <c r="BK287" s="155">
        <f>SUM(BK288:BK293)</f>
        <v>0</v>
      </c>
    </row>
    <row r="288" spans="1:65" s="2" customFormat="1" ht="24" customHeight="1">
      <c r="A288" s="30"/>
      <c r="B288" s="156"/>
      <c r="C288" s="157" t="s">
        <v>557</v>
      </c>
      <c r="D288" s="157" t="s">
        <v>143</v>
      </c>
      <c r="E288" s="158" t="s">
        <v>558</v>
      </c>
      <c r="F288" s="159" t="s">
        <v>559</v>
      </c>
      <c r="G288" s="160" t="s">
        <v>146</v>
      </c>
      <c r="H288" s="161">
        <v>3.319</v>
      </c>
      <c r="I288" s="162"/>
      <c r="J288" s="163">
        <f>ROUND(I288*H288,2)</f>
        <v>0</v>
      </c>
      <c r="K288" s="159" t="s">
        <v>147</v>
      </c>
      <c r="L288" s="31"/>
      <c r="M288" s="164" t="s">
        <v>1</v>
      </c>
      <c r="N288" s="165" t="s">
        <v>37</v>
      </c>
      <c r="O288" s="56"/>
      <c r="P288" s="166">
        <f>O288*H288</f>
        <v>0</v>
      </c>
      <c r="Q288" s="166">
        <v>3.3579999999999999E-2</v>
      </c>
      <c r="R288" s="166">
        <f>Q288*H288</f>
        <v>0.11145202</v>
      </c>
      <c r="S288" s="166">
        <v>0</v>
      </c>
      <c r="T288" s="167">
        <f>S288*H288</f>
        <v>0</v>
      </c>
      <c r="U288" s="30"/>
      <c r="V288" s="30"/>
      <c r="W288" s="30"/>
      <c r="X288" s="30"/>
      <c r="Y288" s="30"/>
      <c r="Z288" s="30"/>
      <c r="AA288" s="30"/>
      <c r="AB288" s="30"/>
      <c r="AC288" s="30"/>
      <c r="AD288" s="30"/>
      <c r="AE288" s="30"/>
      <c r="AR288" s="168" t="s">
        <v>148</v>
      </c>
      <c r="AT288" s="168" t="s">
        <v>143</v>
      </c>
      <c r="AU288" s="168" t="s">
        <v>82</v>
      </c>
      <c r="AY288" s="15" t="s">
        <v>142</v>
      </c>
      <c r="BE288" s="169">
        <f>IF(N288="základní",J288,0)</f>
        <v>0</v>
      </c>
      <c r="BF288" s="169">
        <f>IF(N288="snížená",J288,0)</f>
        <v>0</v>
      </c>
      <c r="BG288" s="169">
        <f>IF(N288="zákl. přenesená",J288,0)</f>
        <v>0</v>
      </c>
      <c r="BH288" s="169">
        <f>IF(N288="sníž. přenesená",J288,0)</f>
        <v>0</v>
      </c>
      <c r="BI288" s="169">
        <f>IF(N288="nulová",J288,0)</f>
        <v>0</v>
      </c>
      <c r="BJ288" s="15" t="s">
        <v>80</v>
      </c>
      <c r="BK288" s="169">
        <f>ROUND(I288*H288,2)</f>
        <v>0</v>
      </c>
      <c r="BL288" s="15" t="s">
        <v>148</v>
      </c>
      <c r="BM288" s="168" t="s">
        <v>560</v>
      </c>
    </row>
    <row r="289" spans="1:65" s="13" customFormat="1" ht="11.25">
      <c r="B289" s="170"/>
      <c r="D289" s="171" t="s">
        <v>153</v>
      </c>
      <c r="E289" s="172" t="s">
        <v>1</v>
      </c>
      <c r="F289" s="173" t="s">
        <v>561</v>
      </c>
      <c r="H289" s="174">
        <v>3.319</v>
      </c>
      <c r="I289" s="175"/>
      <c r="L289" s="170"/>
      <c r="M289" s="176"/>
      <c r="N289" s="177"/>
      <c r="O289" s="177"/>
      <c r="P289" s="177"/>
      <c r="Q289" s="177"/>
      <c r="R289" s="177"/>
      <c r="S289" s="177"/>
      <c r="T289" s="178"/>
      <c r="AT289" s="172" t="s">
        <v>153</v>
      </c>
      <c r="AU289" s="172" t="s">
        <v>82</v>
      </c>
      <c r="AV289" s="13" t="s">
        <v>82</v>
      </c>
      <c r="AW289" s="13" t="s">
        <v>29</v>
      </c>
      <c r="AX289" s="13" t="s">
        <v>80</v>
      </c>
      <c r="AY289" s="172" t="s">
        <v>142</v>
      </c>
    </row>
    <row r="290" spans="1:65" s="2" customFormat="1" ht="16.5" customHeight="1">
      <c r="A290" s="30"/>
      <c r="B290" s="156"/>
      <c r="C290" s="157" t="s">
        <v>399</v>
      </c>
      <c r="D290" s="157" t="s">
        <v>143</v>
      </c>
      <c r="E290" s="158" t="s">
        <v>562</v>
      </c>
      <c r="F290" s="159" t="s">
        <v>563</v>
      </c>
      <c r="G290" s="160" t="s">
        <v>185</v>
      </c>
      <c r="H290" s="161">
        <v>3.2000000000000001E-2</v>
      </c>
      <c r="I290" s="162"/>
      <c r="J290" s="163">
        <f>ROUND(I290*H290,2)</f>
        <v>0</v>
      </c>
      <c r="K290" s="159" t="s">
        <v>147</v>
      </c>
      <c r="L290" s="31"/>
      <c r="M290" s="164" t="s">
        <v>1</v>
      </c>
      <c r="N290" s="165" t="s">
        <v>37</v>
      </c>
      <c r="O290" s="56"/>
      <c r="P290" s="166">
        <f>O290*H290</f>
        <v>0</v>
      </c>
      <c r="Q290" s="166">
        <v>1.06277</v>
      </c>
      <c r="R290" s="166">
        <f>Q290*H290</f>
        <v>3.400864E-2</v>
      </c>
      <c r="S290" s="166">
        <v>0</v>
      </c>
      <c r="T290" s="167">
        <f>S290*H290</f>
        <v>0</v>
      </c>
      <c r="U290" s="30"/>
      <c r="V290" s="30"/>
      <c r="W290" s="30"/>
      <c r="X290" s="30"/>
      <c r="Y290" s="30"/>
      <c r="Z290" s="30"/>
      <c r="AA290" s="30"/>
      <c r="AB290" s="30"/>
      <c r="AC290" s="30"/>
      <c r="AD290" s="30"/>
      <c r="AE290" s="30"/>
      <c r="AR290" s="168" t="s">
        <v>148</v>
      </c>
      <c r="AT290" s="168" t="s">
        <v>143</v>
      </c>
      <c r="AU290" s="168" t="s">
        <v>82</v>
      </c>
      <c r="AY290" s="15" t="s">
        <v>142</v>
      </c>
      <c r="BE290" s="169">
        <f>IF(N290="základní",J290,0)</f>
        <v>0</v>
      </c>
      <c r="BF290" s="169">
        <f>IF(N290="snížená",J290,0)</f>
        <v>0</v>
      </c>
      <c r="BG290" s="169">
        <f>IF(N290="zákl. přenesená",J290,0)</f>
        <v>0</v>
      </c>
      <c r="BH290" s="169">
        <f>IF(N290="sníž. přenesená",J290,0)</f>
        <v>0</v>
      </c>
      <c r="BI290" s="169">
        <f>IF(N290="nulová",J290,0)</f>
        <v>0</v>
      </c>
      <c r="BJ290" s="15" t="s">
        <v>80</v>
      </c>
      <c r="BK290" s="169">
        <f>ROUND(I290*H290,2)</f>
        <v>0</v>
      </c>
      <c r="BL290" s="15" t="s">
        <v>148</v>
      </c>
      <c r="BM290" s="168" t="s">
        <v>564</v>
      </c>
    </row>
    <row r="291" spans="1:65" s="13" customFormat="1" ht="11.25">
      <c r="B291" s="170"/>
      <c r="D291" s="171" t="s">
        <v>153</v>
      </c>
      <c r="E291" s="172" t="s">
        <v>1</v>
      </c>
      <c r="F291" s="173" t="s">
        <v>565</v>
      </c>
      <c r="H291" s="174">
        <v>3.2000000000000001E-2</v>
      </c>
      <c r="I291" s="175"/>
      <c r="L291" s="170"/>
      <c r="M291" s="176"/>
      <c r="N291" s="177"/>
      <c r="O291" s="177"/>
      <c r="P291" s="177"/>
      <c r="Q291" s="177"/>
      <c r="R291" s="177"/>
      <c r="S291" s="177"/>
      <c r="T291" s="178"/>
      <c r="AT291" s="172" t="s">
        <v>153</v>
      </c>
      <c r="AU291" s="172" t="s">
        <v>82</v>
      </c>
      <c r="AV291" s="13" t="s">
        <v>82</v>
      </c>
      <c r="AW291" s="13" t="s">
        <v>29</v>
      </c>
      <c r="AX291" s="13" t="s">
        <v>80</v>
      </c>
      <c r="AY291" s="172" t="s">
        <v>142</v>
      </c>
    </row>
    <row r="292" spans="1:65" s="2" customFormat="1" ht="24" customHeight="1">
      <c r="A292" s="30"/>
      <c r="B292" s="156"/>
      <c r="C292" s="157" t="s">
        <v>566</v>
      </c>
      <c r="D292" s="157" t="s">
        <v>143</v>
      </c>
      <c r="E292" s="158" t="s">
        <v>567</v>
      </c>
      <c r="F292" s="159" t="s">
        <v>568</v>
      </c>
      <c r="G292" s="160" t="s">
        <v>151</v>
      </c>
      <c r="H292" s="161">
        <v>10.352</v>
      </c>
      <c r="I292" s="162"/>
      <c r="J292" s="163">
        <f>ROUND(I292*H292,2)</f>
        <v>0</v>
      </c>
      <c r="K292" s="159" t="s">
        <v>147</v>
      </c>
      <c r="L292" s="31"/>
      <c r="M292" s="164" t="s">
        <v>1</v>
      </c>
      <c r="N292" s="165" t="s">
        <v>37</v>
      </c>
      <c r="O292" s="56"/>
      <c r="P292" s="166">
        <f>O292*H292</f>
        <v>0</v>
      </c>
      <c r="Q292" s="166">
        <v>2.16</v>
      </c>
      <c r="R292" s="166">
        <f>Q292*H292</f>
        <v>22.360320000000002</v>
      </c>
      <c r="S292" s="166">
        <v>0</v>
      </c>
      <c r="T292" s="167">
        <f>S292*H292</f>
        <v>0</v>
      </c>
      <c r="U292" s="30"/>
      <c r="V292" s="30"/>
      <c r="W292" s="30"/>
      <c r="X292" s="30"/>
      <c r="Y292" s="30"/>
      <c r="Z292" s="30"/>
      <c r="AA292" s="30"/>
      <c r="AB292" s="30"/>
      <c r="AC292" s="30"/>
      <c r="AD292" s="30"/>
      <c r="AE292" s="30"/>
      <c r="AR292" s="168" t="s">
        <v>148</v>
      </c>
      <c r="AT292" s="168" t="s">
        <v>143</v>
      </c>
      <c r="AU292" s="168" t="s">
        <v>82</v>
      </c>
      <c r="AY292" s="15" t="s">
        <v>142</v>
      </c>
      <c r="BE292" s="169">
        <f>IF(N292="základní",J292,0)</f>
        <v>0</v>
      </c>
      <c r="BF292" s="169">
        <f>IF(N292="snížená",J292,0)</f>
        <v>0</v>
      </c>
      <c r="BG292" s="169">
        <f>IF(N292="zákl. přenesená",J292,0)</f>
        <v>0</v>
      </c>
      <c r="BH292" s="169">
        <f>IF(N292="sníž. přenesená",J292,0)</f>
        <v>0</v>
      </c>
      <c r="BI292" s="169">
        <f>IF(N292="nulová",J292,0)</f>
        <v>0</v>
      </c>
      <c r="BJ292" s="15" t="s">
        <v>80</v>
      </c>
      <c r="BK292" s="169">
        <f>ROUND(I292*H292,2)</f>
        <v>0</v>
      </c>
      <c r="BL292" s="15" t="s">
        <v>148</v>
      </c>
      <c r="BM292" s="168" t="s">
        <v>569</v>
      </c>
    </row>
    <row r="293" spans="1:65" s="13" customFormat="1" ht="11.25">
      <c r="B293" s="170"/>
      <c r="D293" s="171" t="s">
        <v>153</v>
      </c>
      <c r="E293" s="172" t="s">
        <v>1</v>
      </c>
      <c r="F293" s="173" t="s">
        <v>570</v>
      </c>
      <c r="H293" s="174">
        <v>10.352</v>
      </c>
      <c r="I293" s="175"/>
      <c r="L293" s="170"/>
      <c r="M293" s="176"/>
      <c r="N293" s="177"/>
      <c r="O293" s="177"/>
      <c r="P293" s="177"/>
      <c r="Q293" s="177"/>
      <c r="R293" s="177"/>
      <c r="S293" s="177"/>
      <c r="T293" s="178"/>
      <c r="AT293" s="172" t="s">
        <v>153</v>
      </c>
      <c r="AU293" s="172" t="s">
        <v>82</v>
      </c>
      <c r="AV293" s="13" t="s">
        <v>82</v>
      </c>
      <c r="AW293" s="13" t="s">
        <v>29</v>
      </c>
      <c r="AX293" s="13" t="s">
        <v>80</v>
      </c>
      <c r="AY293" s="172" t="s">
        <v>142</v>
      </c>
    </row>
    <row r="294" spans="1:65" s="12" customFormat="1" ht="22.9" customHeight="1">
      <c r="B294" s="145"/>
      <c r="D294" s="146" t="s">
        <v>71</v>
      </c>
      <c r="E294" s="189" t="s">
        <v>175</v>
      </c>
      <c r="F294" s="189" t="s">
        <v>571</v>
      </c>
      <c r="I294" s="148"/>
      <c r="J294" s="190">
        <f>BK294</f>
        <v>0</v>
      </c>
      <c r="L294" s="145"/>
      <c r="M294" s="150"/>
      <c r="N294" s="151"/>
      <c r="O294" s="151"/>
      <c r="P294" s="152">
        <f>SUM(P295:P310)</f>
        <v>0</v>
      </c>
      <c r="Q294" s="151"/>
      <c r="R294" s="152">
        <f>SUM(R295:R310)</f>
        <v>5.3378000000000002E-2</v>
      </c>
      <c r="S294" s="151"/>
      <c r="T294" s="153">
        <f>SUM(T295:T310)</f>
        <v>3.6284460000000003</v>
      </c>
      <c r="AR294" s="146" t="s">
        <v>80</v>
      </c>
      <c r="AT294" s="154" t="s">
        <v>71</v>
      </c>
      <c r="AU294" s="154" t="s">
        <v>80</v>
      </c>
      <c r="AY294" s="146" t="s">
        <v>142</v>
      </c>
      <c r="BK294" s="155">
        <f>SUM(BK295:BK310)</f>
        <v>0</v>
      </c>
    </row>
    <row r="295" spans="1:65" s="2" customFormat="1" ht="24" customHeight="1">
      <c r="A295" s="30"/>
      <c r="B295" s="156"/>
      <c r="C295" s="157" t="s">
        <v>403</v>
      </c>
      <c r="D295" s="157" t="s">
        <v>143</v>
      </c>
      <c r="E295" s="158" t="s">
        <v>572</v>
      </c>
      <c r="F295" s="159" t="s">
        <v>573</v>
      </c>
      <c r="G295" s="160" t="s">
        <v>280</v>
      </c>
      <c r="H295" s="161">
        <v>8</v>
      </c>
      <c r="I295" s="162"/>
      <c r="J295" s="163">
        <f>ROUND(I295*H295,2)</f>
        <v>0</v>
      </c>
      <c r="K295" s="159" t="s">
        <v>147</v>
      </c>
      <c r="L295" s="31"/>
      <c r="M295" s="164" t="s">
        <v>1</v>
      </c>
      <c r="N295" s="165" t="s">
        <v>37</v>
      </c>
      <c r="O295" s="56"/>
      <c r="P295" s="166">
        <f>O295*H295</f>
        <v>0</v>
      </c>
      <c r="Q295" s="166">
        <v>2.0000000000000002E-5</v>
      </c>
      <c r="R295" s="166">
        <f>Q295*H295</f>
        <v>1.6000000000000001E-4</v>
      </c>
      <c r="S295" s="166">
        <v>0</v>
      </c>
      <c r="T295" s="167">
        <f>S295*H295</f>
        <v>0</v>
      </c>
      <c r="U295" s="30"/>
      <c r="V295" s="30"/>
      <c r="W295" s="30"/>
      <c r="X295" s="30"/>
      <c r="Y295" s="30"/>
      <c r="Z295" s="30"/>
      <c r="AA295" s="30"/>
      <c r="AB295" s="30"/>
      <c r="AC295" s="30"/>
      <c r="AD295" s="30"/>
      <c r="AE295" s="30"/>
      <c r="AR295" s="168" t="s">
        <v>148</v>
      </c>
      <c r="AT295" s="168" t="s">
        <v>143</v>
      </c>
      <c r="AU295" s="168" t="s">
        <v>82</v>
      </c>
      <c r="AY295" s="15" t="s">
        <v>142</v>
      </c>
      <c r="BE295" s="169">
        <f>IF(N295="základní",J295,0)</f>
        <v>0</v>
      </c>
      <c r="BF295" s="169">
        <f>IF(N295="snížená",J295,0)</f>
        <v>0</v>
      </c>
      <c r="BG295" s="169">
        <f>IF(N295="zákl. přenesená",J295,0)</f>
        <v>0</v>
      </c>
      <c r="BH295" s="169">
        <f>IF(N295="sníž. přenesená",J295,0)</f>
        <v>0</v>
      </c>
      <c r="BI295" s="169">
        <f>IF(N295="nulová",J295,0)</f>
        <v>0</v>
      </c>
      <c r="BJ295" s="15" t="s">
        <v>80</v>
      </c>
      <c r="BK295" s="169">
        <f>ROUND(I295*H295,2)</f>
        <v>0</v>
      </c>
      <c r="BL295" s="15" t="s">
        <v>148</v>
      </c>
      <c r="BM295" s="168" t="s">
        <v>574</v>
      </c>
    </row>
    <row r="296" spans="1:65" s="2" customFormat="1" ht="16.5" customHeight="1">
      <c r="A296" s="30"/>
      <c r="B296" s="156"/>
      <c r="C296" s="157" t="s">
        <v>575</v>
      </c>
      <c r="D296" s="157" t="s">
        <v>143</v>
      </c>
      <c r="E296" s="158" t="s">
        <v>576</v>
      </c>
      <c r="F296" s="159" t="s">
        <v>577</v>
      </c>
      <c r="G296" s="160" t="s">
        <v>146</v>
      </c>
      <c r="H296" s="161">
        <v>3.8849999999999998</v>
      </c>
      <c r="I296" s="162"/>
      <c r="J296" s="163">
        <f>ROUND(I296*H296,2)</f>
        <v>0</v>
      </c>
      <c r="K296" s="159" t="s">
        <v>147</v>
      </c>
      <c r="L296" s="31"/>
      <c r="M296" s="164" t="s">
        <v>1</v>
      </c>
      <c r="N296" s="165" t="s">
        <v>37</v>
      </c>
      <c r="O296" s="56"/>
      <c r="P296" s="166">
        <f>O296*H296</f>
        <v>0</v>
      </c>
      <c r="Q296" s="166">
        <v>0</v>
      </c>
      <c r="R296" s="166">
        <f>Q296*H296</f>
        <v>0</v>
      </c>
      <c r="S296" s="166">
        <v>8.2000000000000003E-2</v>
      </c>
      <c r="T296" s="167">
        <f>S296*H296</f>
        <v>0.31857000000000002</v>
      </c>
      <c r="U296" s="30"/>
      <c r="V296" s="30"/>
      <c r="W296" s="30"/>
      <c r="X296" s="30"/>
      <c r="Y296" s="30"/>
      <c r="Z296" s="30"/>
      <c r="AA296" s="30"/>
      <c r="AB296" s="30"/>
      <c r="AC296" s="30"/>
      <c r="AD296" s="30"/>
      <c r="AE296" s="30"/>
      <c r="AR296" s="168" t="s">
        <v>148</v>
      </c>
      <c r="AT296" s="168" t="s">
        <v>143</v>
      </c>
      <c r="AU296" s="168" t="s">
        <v>82</v>
      </c>
      <c r="AY296" s="15" t="s">
        <v>142</v>
      </c>
      <c r="BE296" s="169">
        <f>IF(N296="základní",J296,0)</f>
        <v>0</v>
      </c>
      <c r="BF296" s="169">
        <f>IF(N296="snížená",J296,0)</f>
        <v>0</v>
      </c>
      <c r="BG296" s="169">
        <f>IF(N296="zákl. přenesená",J296,0)</f>
        <v>0</v>
      </c>
      <c r="BH296" s="169">
        <f>IF(N296="sníž. přenesená",J296,0)</f>
        <v>0</v>
      </c>
      <c r="BI296" s="169">
        <f>IF(N296="nulová",J296,0)</f>
        <v>0</v>
      </c>
      <c r="BJ296" s="15" t="s">
        <v>80</v>
      </c>
      <c r="BK296" s="169">
        <f>ROUND(I296*H296,2)</f>
        <v>0</v>
      </c>
      <c r="BL296" s="15" t="s">
        <v>148</v>
      </c>
      <c r="BM296" s="168" t="s">
        <v>578</v>
      </c>
    </row>
    <row r="297" spans="1:65" s="13" customFormat="1" ht="11.25">
      <c r="B297" s="170"/>
      <c r="D297" s="171" t="s">
        <v>153</v>
      </c>
      <c r="E297" s="172" t="s">
        <v>1</v>
      </c>
      <c r="F297" s="173" t="s">
        <v>579</v>
      </c>
      <c r="H297" s="174">
        <v>3.8849999999999998</v>
      </c>
      <c r="I297" s="175"/>
      <c r="L297" s="170"/>
      <c r="M297" s="176"/>
      <c r="N297" s="177"/>
      <c r="O297" s="177"/>
      <c r="P297" s="177"/>
      <c r="Q297" s="177"/>
      <c r="R297" s="177"/>
      <c r="S297" s="177"/>
      <c r="T297" s="178"/>
      <c r="AT297" s="172" t="s">
        <v>153</v>
      </c>
      <c r="AU297" s="172" t="s">
        <v>82</v>
      </c>
      <c r="AV297" s="13" t="s">
        <v>82</v>
      </c>
      <c r="AW297" s="13" t="s">
        <v>29</v>
      </c>
      <c r="AX297" s="13" t="s">
        <v>80</v>
      </c>
      <c r="AY297" s="172" t="s">
        <v>142</v>
      </c>
    </row>
    <row r="298" spans="1:65" s="2" customFormat="1" ht="24" customHeight="1">
      <c r="A298" s="30"/>
      <c r="B298" s="156"/>
      <c r="C298" s="157" t="s">
        <v>407</v>
      </c>
      <c r="D298" s="157" t="s">
        <v>143</v>
      </c>
      <c r="E298" s="158" t="s">
        <v>580</v>
      </c>
      <c r="F298" s="159" t="s">
        <v>581</v>
      </c>
      <c r="G298" s="160" t="s">
        <v>224</v>
      </c>
      <c r="H298" s="161">
        <v>6.44</v>
      </c>
      <c r="I298" s="162"/>
      <c r="J298" s="163">
        <f>ROUND(I298*H298,2)</f>
        <v>0</v>
      </c>
      <c r="K298" s="159" t="s">
        <v>147</v>
      </c>
      <c r="L298" s="31"/>
      <c r="M298" s="164" t="s">
        <v>1</v>
      </c>
      <c r="N298" s="165" t="s">
        <v>37</v>
      </c>
      <c r="O298" s="56"/>
      <c r="P298" s="166">
        <f>O298*H298</f>
        <v>0</v>
      </c>
      <c r="Q298" s="166">
        <v>0</v>
      </c>
      <c r="R298" s="166">
        <f>Q298*H298</f>
        <v>0</v>
      </c>
      <c r="S298" s="166">
        <v>7.0000000000000007E-2</v>
      </c>
      <c r="T298" s="167">
        <f>S298*H298</f>
        <v>0.45080000000000009</v>
      </c>
      <c r="U298" s="30"/>
      <c r="V298" s="30"/>
      <c r="W298" s="30"/>
      <c r="X298" s="30"/>
      <c r="Y298" s="30"/>
      <c r="Z298" s="30"/>
      <c r="AA298" s="30"/>
      <c r="AB298" s="30"/>
      <c r="AC298" s="30"/>
      <c r="AD298" s="30"/>
      <c r="AE298" s="30"/>
      <c r="AR298" s="168" t="s">
        <v>148</v>
      </c>
      <c r="AT298" s="168" t="s">
        <v>143</v>
      </c>
      <c r="AU298" s="168" t="s">
        <v>82</v>
      </c>
      <c r="AY298" s="15" t="s">
        <v>142</v>
      </c>
      <c r="BE298" s="169">
        <f>IF(N298="základní",J298,0)</f>
        <v>0</v>
      </c>
      <c r="BF298" s="169">
        <f>IF(N298="snížená",J298,0)</f>
        <v>0</v>
      </c>
      <c r="BG298" s="169">
        <f>IF(N298="zákl. přenesená",J298,0)</f>
        <v>0</v>
      </c>
      <c r="BH298" s="169">
        <f>IF(N298="sníž. přenesená",J298,0)</f>
        <v>0</v>
      </c>
      <c r="BI298" s="169">
        <f>IF(N298="nulová",J298,0)</f>
        <v>0</v>
      </c>
      <c r="BJ298" s="15" t="s">
        <v>80</v>
      </c>
      <c r="BK298" s="169">
        <f>ROUND(I298*H298,2)</f>
        <v>0</v>
      </c>
      <c r="BL298" s="15" t="s">
        <v>148</v>
      </c>
      <c r="BM298" s="168" t="s">
        <v>582</v>
      </c>
    </row>
    <row r="299" spans="1:65" s="13" customFormat="1" ht="11.25">
      <c r="B299" s="170"/>
      <c r="D299" s="171" t="s">
        <v>153</v>
      </c>
      <c r="E299" s="172" t="s">
        <v>1</v>
      </c>
      <c r="F299" s="173" t="s">
        <v>583</v>
      </c>
      <c r="H299" s="174">
        <v>6.44</v>
      </c>
      <c r="I299" s="175"/>
      <c r="L299" s="170"/>
      <c r="M299" s="176"/>
      <c r="N299" s="177"/>
      <c r="O299" s="177"/>
      <c r="P299" s="177"/>
      <c r="Q299" s="177"/>
      <c r="R299" s="177"/>
      <c r="S299" s="177"/>
      <c r="T299" s="178"/>
      <c r="AT299" s="172" t="s">
        <v>153</v>
      </c>
      <c r="AU299" s="172" t="s">
        <v>82</v>
      </c>
      <c r="AV299" s="13" t="s">
        <v>82</v>
      </c>
      <c r="AW299" s="13" t="s">
        <v>29</v>
      </c>
      <c r="AX299" s="13" t="s">
        <v>80</v>
      </c>
      <c r="AY299" s="172" t="s">
        <v>142</v>
      </c>
    </row>
    <row r="300" spans="1:65" s="2" customFormat="1" ht="24" customHeight="1">
      <c r="A300" s="30"/>
      <c r="B300" s="156"/>
      <c r="C300" s="157" t="s">
        <v>584</v>
      </c>
      <c r="D300" s="157" t="s">
        <v>143</v>
      </c>
      <c r="E300" s="158" t="s">
        <v>585</v>
      </c>
      <c r="F300" s="159" t="s">
        <v>586</v>
      </c>
      <c r="G300" s="160" t="s">
        <v>146</v>
      </c>
      <c r="H300" s="161">
        <v>2.2770000000000001</v>
      </c>
      <c r="I300" s="162"/>
      <c r="J300" s="163">
        <f>ROUND(I300*H300,2)</f>
        <v>0</v>
      </c>
      <c r="K300" s="159" t="s">
        <v>147</v>
      </c>
      <c r="L300" s="31"/>
      <c r="M300" s="164" t="s">
        <v>1</v>
      </c>
      <c r="N300" s="165" t="s">
        <v>37</v>
      </c>
      <c r="O300" s="56"/>
      <c r="P300" s="166">
        <f>O300*H300</f>
        <v>0</v>
      </c>
      <c r="Q300" s="166">
        <v>0</v>
      </c>
      <c r="R300" s="166">
        <f>Q300*H300</f>
        <v>0</v>
      </c>
      <c r="S300" s="166">
        <v>5.5E-2</v>
      </c>
      <c r="T300" s="167">
        <f>S300*H300</f>
        <v>0.12523500000000001</v>
      </c>
      <c r="U300" s="30"/>
      <c r="V300" s="30"/>
      <c r="W300" s="30"/>
      <c r="X300" s="30"/>
      <c r="Y300" s="30"/>
      <c r="Z300" s="30"/>
      <c r="AA300" s="30"/>
      <c r="AB300" s="30"/>
      <c r="AC300" s="30"/>
      <c r="AD300" s="30"/>
      <c r="AE300" s="30"/>
      <c r="AR300" s="168" t="s">
        <v>148</v>
      </c>
      <c r="AT300" s="168" t="s">
        <v>143</v>
      </c>
      <c r="AU300" s="168" t="s">
        <v>82</v>
      </c>
      <c r="AY300" s="15" t="s">
        <v>142</v>
      </c>
      <c r="BE300" s="169">
        <f>IF(N300="základní",J300,0)</f>
        <v>0</v>
      </c>
      <c r="BF300" s="169">
        <f>IF(N300="snížená",J300,0)</f>
        <v>0</v>
      </c>
      <c r="BG300" s="169">
        <f>IF(N300="zákl. přenesená",J300,0)</f>
        <v>0</v>
      </c>
      <c r="BH300" s="169">
        <f>IF(N300="sníž. přenesená",J300,0)</f>
        <v>0</v>
      </c>
      <c r="BI300" s="169">
        <f>IF(N300="nulová",J300,0)</f>
        <v>0</v>
      </c>
      <c r="BJ300" s="15" t="s">
        <v>80</v>
      </c>
      <c r="BK300" s="169">
        <f>ROUND(I300*H300,2)</f>
        <v>0</v>
      </c>
      <c r="BL300" s="15" t="s">
        <v>148</v>
      </c>
      <c r="BM300" s="168" t="s">
        <v>587</v>
      </c>
    </row>
    <row r="301" spans="1:65" s="13" customFormat="1" ht="11.25">
      <c r="B301" s="170"/>
      <c r="D301" s="171" t="s">
        <v>153</v>
      </c>
      <c r="E301" s="172" t="s">
        <v>1</v>
      </c>
      <c r="F301" s="173" t="s">
        <v>588</v>
      </c>
      <c r="H301" s="174">
        <v>2.2770000000000001</v>
      </c>
      <c r="I301" s="175"/>
      <c r="L301" s="170"/>
      <c r="M301" s="176"/>
      <c r="N301" s="177"/>
      <c r="O301" s="177"/>
      <c r="P301" s="177"/>
      <c r="Q301" s="177"/>
      <c r="R301" s="177"/>
      <c r="S301" s="177"/>
      <c r="T301" s="178"/>
      <c r="AT301" s="172" t="s">
        <v>153</v>
      </c>
      <c r="AU301" s="172" t="s">
        <v>82</v>
      </c>
      <c r="AV301" s="13" t="s">
        <v>82</v>
      </c>
      <c r="AW301" s="13" t="s">
        <v>29</v>
      </c>
      <c r="AX301" s="13" t="s">
        <v>80</v>
      </c>
      <c r="AY301" s="172" t="s">
        <v>142</v>
      </c>
    </row>
    <row r="302" spans="1:65" s="2" customFormat="1" ht="24" customHeight="1">
      <c r="A302" s="30"/>
      <c r="B302" s="156"/>
      <c r="C302" s="157" t="s">
        <v>412</v>
      </c>
      <c r="D302" s="157" t="s">
        <v>143</v>
      </c>
      <c r="E302" s="158" t="s">
        <v>589</v>
      </c>
      <c r="F302" s="159" t="s">
        <v>590</v>
      </c>
      <c r="G302" s="160" t="s">
        <v>146</v>
      </c>
      <c r="H302" s="161">
        <v>2.2130000000000001</v>
      </c>
      <c r="I302" s="162"/>
      <c r="J302" s="163">
        <f>ROUND(I302*H302,2)</f>
        <v>0</v>
      </c>
      <c r="K302" s="159" t="s">
        <v>147</v>
      </c>
      <c r="L302" s="31"/>
      <c r="M302" s="164" t="s">
        <v>1</v>
      </c>
      <c r="N302" s="165" t="s">
        <v>37</v>
      </c>
      <c r="O302" s="56"/>
      <c r="P302" s="166">
        <f>O302*H302</f>
        <v>0</v>
      </c>
      <c r="Q302" s="166">
        <v>0</v>
      </c>
      <c r="R302" s="166">
        <f>Q302*H302</f>
        <v>0</v>
      </c>
      <c r="S302" s="166">
        <v>0.54500000000000004</v>
      </c>
      <c r="T302" s="167">
        <f>S302*H302</f>
        <v>1.2060850000000001</v>
      </c>
      <c r="U302" s="30"/>
      <c r="V302" s="30"/>
      <c r="W302" s="30"/>
      <c r="X302" s="30"/>
      <c r="Y302" s="30"/>
      <c r="Z302" s="30"/>
      <c r="AA302" s="30"/>
      <c r="AB302" s="30"/>
      <c r="AC302" s="30"/>
      <c r="AD302" s="30"/>
      <c r="AE302" s="30"/>
      <c r="AR302" s="168" t="s">
        <v>148</v>
      </c>
      <c r="AT302" s="168" t="s">
        <v>143</v>
      </c>
      <c r="AU302" s="168" t="s">
        <v>82</v>
      </c>
      <c r="AY302" s="15" t="s">
        <v>142</v>
      </c>
      <c r="BE302" s="169">
        <f>IF(N302="základní",J302,0)</f>
        <v>0</v>
      </c>
      <c r="BF302" s="169">
        <f>IF(N302="snížená",J302,0)</f>
        <v>0</v>
      </c>
      <c r="BG302" s="169">
        <f>IF(N302="zákl. přenesená",J302,0)</f>
        <v>0</v>
      </c>
      <c r="BH302" s="169">
        <f>IF(N302="sníž. přenesená",J302,0)</f>
        <v>0</v>
      </c>
      <c r="BI302" s="169">
        <f>IF(N302="nulová",J302,0)</f>
        <v>0</v>
      </c>
      <c r="BJ302" s="15" t="s">
        <v>80</v>
      </c>
      <c r="BK302" s="169">
        <f>ROUND(I302*H302,2)</f>
        <v>0</v>
      </c>
      <c r="BL302" s="15" t="s">
        <v>148</v>
      </c>
      <c r="BM302" s="168" t="s">
        <v>591</v>
      </c>
    </row>
    <row r="303" spans="1:65" s="13" customFormat="1" ht="11.25">
      <c r="B303" s="170"/>
      <c r="D303" s="171" t="s">
        <v>153</v>
      </c>
      <c r="E303" s="172" t="s">
        <v>1</v>
      </c>
      <c r="F303" s="173" t="s">
        <v>233</v>
      </c>
      <c r="H303" s="174">
        <v>2.2130000000000001</v>
      </c>
      <c r="I303" s="175"/>
      <c r="L303" s="170"/>
      <c r="M303" s="176"/>
      <c r="N303" s="177"/>
      <c r="O303" s="177"/>
      <c r="P303" s="177"/>
      <c r="Q303" s="177"/>
      <c r="R303" s="177"/>
      <c r="S303" s="177"/>
      <c r="T303" s="178"/>
      <c r="AT303" s="172" t="s">
        <v>153</v>
      </c>
      <c r="AU303" s="172" t="s">
        <v>82</v>
      </c>
      <c r="AV303" s="13" t="s">
        <v>82</v>
      </c>
      <c r="AW303" s="13" t="s">
        <v>29</v>
      </c>
      <c r="AX303" s="13" t="s">
        <v>80</v>
      </c>
      <c r="AY303" s="172" t="s">
        <v>142</v>
      </c>
    </row>
    <row r="304" spans="1:65" s="2" customFormat="1" ht="24" customHeight="1">
      <c r="A304" s="30"/>
      <c r="B304" s="156"/>
      <c r="C304" s="157" t="s">
        <v>592</v>
      </c>
      <c r="D304" s="157" t="s">
        <v>143</v>
      </c>
      <c r="E304" s="158" t="s">
        <v>593</v>
      </c>
      <c r="F304" s="159" t="s">
        <v>594</v>
      </c>
      <c r="G304" s="160" t="s">
        <v>146</v>
      </c>
      <c r="H304" s="161">
        <v>2.9340000000000002</v>
      </c>
      <c r="I304" s="162"/>
      <c r="J304" s="163">
        <f>ROUND(I304*H304,2)</f>
        <v>0</v>
      </c>
      <c r="K304" s="159" t="s">
        <v>147</v>
      </c>
      <c r="L304" s="31"/>
      <c r="M304" s="164" t="s">
        <v>1</v>
      </c>
      <c r="N304" s="165" t="s">
        <v>37</v>
      </c>
      <c r="O304" s="56"/>
      <c r="P304" s="166">
        <f>O304*H304</f>
        <v>0</v>
      </c>
      <c r="Q304" s="166">
        <v>0</v>
      </c>
      <c r="R304" s="166">
        <f>Q304*H304</f>
        <v>0</v>
      </c>
      <c r="S304" s="166">
        <v>3.4000000000000002E-2</v>
      </c>
      <c r="T304" s="167">
        <f>S304*H304</f>
        <v>9.9756000000000011E-2</v>
      </c>
      <c r="U304" s="30"/>
      <c r="V304" s="30"/>
      <c r="W304" s="30"/>
      <c r="X304" s="30"/>
      <c r="Y304" s="30"/>
      <c r="Z304" s="30"/>
      <c r="AA304" s="30"/>
      <c r="AB304" s="30"/>
      <c r="AC304" s="30"/>
      <c r="AD304" s="30"/>
      <c r="AE304" s="30"/>
      <c r="AR304" s="168" t="s">
        <v>148</v>
      </c>
      <c r="AT304" s="168" t="s">
        <v>143</v>
      </c>
      <c r="AU304" s="168" t="s">
        <v>82</v>
      </c>
      <c r="AY304" s="15" t="s">
        <v>142</v>
      </c>
      <c r="BE304" s="169">
        <f>IF(N304="základní",J304,0)</f>
        <v>0</v>
      </c>
      <c r="BF304" s="169">
        <f>IF(N304="snížená",J304,0)</f>
        <v>0</v>
      </c>
      <c r="BG304" s="169">
        <f>IF(N304="zákl. přenesená",J304,0)</f>
        <v>0</v>
      </c>
      <c r="BH304" s="169">
        <f>IF(N304="sníž. přenesená",J304,0)</f>
        <v>0</v>
      </c>
      <c r="BI304" s="169">
        <f>IF(N304="nulová",J304,0)</f>
        <v>0</v>
      </c>
      <c r="BJ304" s="15" t="s">
        <v>80</v>
      </c>
      <c r="BK304" s="169">
        <f>ROUND(I304*H304,2)</f>
        <v>0</v>
      </c>
      <c r="BL304" s="15" t="s">
        <v>148</v>
      </c>
      <c r="BM304" s="168" t="s">
        <v>595</v>
      </c>
    </row>
    <row r="305" spans="1:65" s="13" customFormat="1" ht="11.25">
      <c r="B305" s="170"/>
      <c r="D305" s="171" t="s">
        <v>153</v>
      </c>
      <c r="E305" s="172" t="s">
        <v>1</v>
      </c>
      <c r="F305" s="173" t="s">
        <v>596</v>
      </c>
      <c r="H305" s="174">
        <v>2.9340000000000002</v>
      </c>
      <c r="I305" s="175"/>
      <c r="L305" s="170"/>
      <c r="M305" s="176"/>
      <c r="N305" s="177"/>
      <c r="O305" s="177"/>
      <c r="P305" s="177"/>
      <c r="Q305" s="177"/>
      <c r="R305" s="177"/>
      <c r="S305" s="177"/>
      <c r="T305" s="178"/>
      <c r="AT305" s="172" t="s">
        <v>153</v>
      </c>
      <c r="AU305" s="172" t="s">
        <v>82</v>
      </c>
      <c r="AV305" s="13" t="s">
        <v>82</v>
      </c>
      <c r="AW305" s="13" t="s">
        <v>29</v>
      </c>
      <c r="AX305" s="13" t="s">
        <v>80</v>
      </c>
      <c r="AY305" s="172" t="s">
        <v>142</v>
      </c>
    </row>
    <row r="306" spans="1:65" s="2" customFormat="1" ht="24" customHeight="1">
      <c r="A306" s="30"/>
      <c r="B306" s="156"/>
      <c r="C306" s="157" t="s">
        <v>415</v>
      </c>
      <c r="D306" s="157" t="s">
        <v>143</v>
      </c>
      <c r="E306" s="158" t="s">
        <v>597</v>
      </c>
      <c r="F306" s="159" t="s">
        <v>598</v>
      </c>
      <c r="G306" s="160" t="s">
        <v>151</v>
      </c>
      <c r="H306" s="161">
        <v>0.55500000000000005</v>
      </c>
      <c r="I306" s="162"/>
      <c r="J306" s="163">
        <f>ROUND(I306*H306,2)</f>
        <v>0</v>
      </c>
      <c r="K306" s="159" t="s">
        <v>147</v>
      </c>
      <c r="L306" s="31"/>
      <c r="M306" s="164" t="s">
        <v>1</v>
      </c>
      <c r="N306" s="165" t="s">
        <v>37</v>
      </c>
      <c r="O306" s="56"/>
      <c r="P306" s="166">
        <f>O306*H306</f>
        <v>0</v>
      </c>
      <c r="Q306" s="166">
        <v>0</v>
      </c>
      <c r="R306" s="166">
        <f>Q306*H306</f>
        <v>0</v>
      </c>
      <c r="S306" s="166">
        <v>1.8</v>
      </c>
      <c r="T306" s="167">
        <f>S306*H306</f>
        <v>0.99900000000000011</v>
      </c>
      <c r="U306" s="30"/>
      <c r="V306" s="30"/>
      <c r="W306" s="30"/>
      <c r="X306" s="30"/>
      <c r="Y306" s="30"/>
      <c r="Z306" s="30"/>
      <c r="AA306" s="30"/>
      <c r="AB306" s="30"/>
      <c r="AC306" s="30"/>
      <c r="AD306" s="30"/>
      <c r="AE306" s="30"/>
      <c r="AR306" s="168" t="s">
        <v>148</v>
      </c>
      <c r="AT306" s="168" t="s">
        <v>143</v>
      </c>
      <c r="AU306" s="168" t="s">
        <v>82</v>
      </c>
      <c r="AY306" s="15" t="s">
        <v>142</v>
      </c>
      <c r="BE306" s="169">
        <f>IF(N306="základní",J306,0)</f>
        <v>0</v>
      </c>
      <c r="BF306" s="169">
        <f>IF(N306="snížená",J306,0)</f>
        <v>0</v>
      </c>
      <c r="BG306" s="169">
        <f>IF(N306="zákl. přenesená",J306,0)</f>
        <v>0</v>
      </c>
      <c r="BH306" s="169">
        <f>IF(N306="sníž. přenesená",J306,0)</f>
        <v>0</v>
      </c>
      <c r="BI306" s="169">
        <f>IF(N306="nulová",J306,0)</f>
        <v>0</v>
      </c>
      <c r="BJ306" s="15" t="s">
        <v>80</v>
      </c>
      <c r="BK306" s="169">
        <f>ROUND(I306*H306,2)</f>
        <v>0</v>
      </c>
      <c r="BL306" s="15" t="s">
        <v>148</v>
      </c>
      <c r="BM306" s="168" t="s">
        <v>599</v>
      </c>
    </row>
    <row r="307" spans="1:65" s="13" customFormat="1" ht="11.25">
      <c r="B307" s="170"/>
      <c r="D307" s="171" t="s">
        <v>153</v>
      </c>
      <c r="E307" s="172" t="s">
        <v>1</v>
      </c>
      <c r="F307" s="173" t="s">
        <v>600</v>
      </c>
      <c r="H307" s="174">
        <v>0.55500000000000005</v>
      </c>
      <c r="I307" s="175"/>
      <c r="L307" s="170"/>
      <c r="M307" s="176"/>
      <c r="N307" s="177"/>
      <c r="O307" s="177"/>
      <c r="P307" s="177"/>
      <c r="Q307" s="177"/>
      <c r="R307" s="177"/>
      <c r="S307" s="177"/>
      <c r="T307" s="178"/>
      <c r="AT307" s="172" t="s">
        <v>153</v>
      </c>
      <c r="AU307" s="172" t="s">
        <v>82</v>
      </c>
      <c r="AV307" s="13" t="s">
        <v>82</v>
      </c>
      <c r="AW307" s="13" t="s">
        <v>29</v>
      </c>
      <c r="AX307" s="13" t="s">
        <v>80</v>
      </c>
      <c r="AY307" s="172" t="s">
        <v>142</v>
      </c>
    </row>
    <row r="308" spans="1:65" s="2" customFormat="1" ht="24" customHeight="1">
      <c r="A308" s="30"/>
      <c r="B308" s="156"/>
      <c r="C308" s="157" t="s">
        <v>601</v>
      </c>
      <c r="D308" s="157" t="s">
        <v>143</v>
      </c>
      <c r="E308" s="158" t="s">
        <v>602</v>
      </c>
      <c r="F308" s="159" t="s">
        <v>603</v>
      </c>
      <c r="G308" s="160" t="s">
        <v>224</v>
      </c>
      <c r="H308" s="161">
        <v>6.6</v>
      </c>
      <c r="I308" s="162"/>
      <c r="J308" s="163">
        <f>ROUND(I308*H308,2)</f>
        <v>0</v>
      </c>
      <c r="K308" s="159" t="s">
        <v>147</v>
      </c>
      <c r="L308" s="31"/>
      <c r="M308" s="164" t="s">
        <v>1</v>
      </c>
      <c r="N308" s="165" t="s">
        <v>37</v>
      </c>
      <c r="O308" s="56"/>
      <c r="P308" s="166">
        <f>O308*H308</f>
        <v>0</v>
      </c>
      <c r="Q308" s="166">
        <v>0</v>
      </c>
      <c r="R308" s="166">
        <f>Q308*H308</f>
        <v>0</v>
      </c>
      <c r="S308" s="166">
        <v>6.5000000000000002E-2</v>
      </c>
      <c r="T308" s="167">
        <f>S308*H308</f>
        <v>0.42899999999999999</v>
      </c>
      <c r="U308" s="30"/>
      <c r="V308" s="30"/>
      <c r="W308" s="30"/>
      <c r="X308" s="30"/>
      <c r="Y308" s="30"/>
      <c r="Z308" s="30"/>
      <c r="AA308" s="30"/>
      <c r="AB308" s="30"/>
      <c r="AC308" s="30"/>
      <c r="AD308" s="30"/>
      <c r="AE308" s="30"/>
      <c r="AR308" s="168" t="s">
        <v>148</v>
      </c>
      <c r="AT308" s="168" t="s">
        <v>143</v>
      </c>
      <c r="AU308" s="168" t="s">
        <v>82</v>
      </c>
      <c r="AY308" s="15" t="s">
        <v>142</v>
      </c>
      <c r="BE308" s="169">
        <f>IF(N308="základní",J308,0)</f>
        <v>0</v>
      </c>
      <c r="BF308" s="169">
        <f>IF(N308="snížená",J308,0)</f>
        <v>0</v>
      </c>
      <c r="BG308" s="169">
        <f>IF(N308="zákl. přenesená",J308,0)</f>
        <v>0</v>
      </c>
      <c r="BH308" s="169">
        <f>IF(N308="sníž. přenesená",J308,0)</f>
        <v>0</v>
      </c>
      <c r="BI308" s="169">
        <f>IF(N308="nulová",J308,0)</f>
        <v>0</v>
      </c>
      <c r="BJ308" s="15" t="s">
        <v>80</v>
      </c>
      <c r="BK308" s="169">
        <f>ROUND(I308*H308,2)</f>
        <v>0</v>
      </c>
      <c r="BL308" s="15" t="s">
        <v>148</v>
      </c>
      <c r="BM308" s="168" t="s">
        <v>604</v>
      </c>
    </row>
    <row r="309" spans="1:65" s="13" customFormat="1" ht="11.25">
      <c r="B309" s="170"/>
      <c r="D309" s="171" t="s">
        <v>153</v>
      </c>
      <c r="E309" s="172" t="s">
        <v>1</v>
      </c>
      <c r="F309" s="173" t="s">
        <v>605</v>
      </c>
      <c r="H309" s="174">
        <v>6.6</v>
      </c>
      <c r="I309" s="175"/>
      <c r="L309" s="170"/>
      <c r="M309" s="176"/>
      <c r="N309" s="177"/>
      <c r="O309" s="177"/>
      <c r="P309" s="177"/>
      <c r="Q309" s="177"/>
      <c r="R309" s="177"/>
      <c r="S309" s="177"/>
      <c r="T309" s="178"/>
      <c r="AT309" s="172" t="s">
        <v>153</v>
      </c>
      <c r="AU309" s="172" t="s">
        <v>82</v>
      </c>
      <c r="AV309" s="13" t="s">
        <v>82</v>
      </c>
      <c r="AW309" s="13" t="s">
        <v>29</v>
      </c>
      <c r="AX309" s="13" t="s">
        <v>80</v>
      </c>
      <c r="AY309" s="172" t="s">
        <v>142</v>
      </c>
    </row>
    <row r="310" spans="1:65" s="2" customFormat="1" ht="24" customHeight="1">
      <c r="A310" s="30"/>
      <c r="B310" s="156"/>
      <c r="C310" s="157" t="s">
        <v>420</v>
      </c>
      <c r="D310" s="157" t="s">
        <v>143</v>
      </c>
      <c r="E310" s="158" t="s">
        <v>606</v>
      </c>
      <c r="F310" s="159" t="s">
        <v>607</v>
      </c>
      <c r="G310" s="160" t="s">
        <v>224</v>
      </c>
      <c r="H310" s="161">
        <v>2.95</v>
      </c>
      <c r="I310" s="162"/>
      <c r="J310" s="163">
        <f>ROUND(I310*H310,2)</f>
        <v>0</v>
      </c>
      <c r="K310" s="159" t="s">
        <v>147</v>
      </c>
      <c r="L310" s="31"/>
      <c r="M310" s="164" t="s">
        <v>1</v>
      </c>
      <c r="N310" s="165" t="s">
        <v>37</v>
      </c>
      <c r="O310" s="56"/>
      <c r="P310" s="166">
        <f>O310*H310</f>
        <v>0</v>
      </c>
      <c r="Q310" s="166">
        <v>1.804E-2</v>
      </c>
      <c r="R310" s="166">
        <f>Q310*H310</f>
        <v>5.3218000000000001E-2</v>
      </c>
      <c r="S310" s="166">
        <v>0</v>
      </c>
      <c r="T310" s="167">
        <f>S310*H310</f>
        <v>0</v>
      </c>
      <c r="U310" s="30"/>
      <c r="V310" s="30"/>
      <c r="W310" s="30"/>
      <c r="X310" s="30"/>
      <c r="Y310" s="30"/>
      <c r="Z310" s="30"/>
      <c r="AA310" s="30"/>
      <c r="AB310" s="30"/>
      <c r="AC310" s="30"/>
      <c r="AD310" s="30"/>
      <c r="AE310" s="30"/>
      <c r="AR310" s="168" t="s">
        <v>148</v>
      </c>
      <c r="AT310" s="168" t="s">
        <v>143</v>
      </c>
      <c r="AU310" s="168" t="s">
        <v>82</v>
      </c>
      <c r="AY310" s="15" t="s">
        <v>142</v>
      </c>
      <c r="BE310" s="169">
        <f>IF(N310="základní",J310,0)</f>
        <v>0</v>
      </c>
      <c r="BF310" s="169">
        <f>IF(N310="snížená",J310,0)</f>
        <v>0</v>
      </c>
      <c r="BG310" s="169">
        <f>IF(N310="zákl. přenesená",J310,0)</f>
        <v>0</v>
      </c>
      <c r="BH310" s="169">
        <f>IF(N310="sníž. přenesená",J310,0)</f>
        <v>0</v>
      </c>
      <c r="BI310" s="169">
        <f>IF(N310="nulová",J310,0)</f>
        <v>0</v>
      </c>
      <c r="BJ310" s="15" t="s">
        <v>80</v>
      </c>
      <c r="BK310" s="169">
        <f>ROUND(I310*H310,2)</f>
        <v>0</v>
      </c>
      <c r="BL310" s="15" t="s">
        <v>148</v>
      </c>
      <c r="BM310" s="168" t="s">
        <v>608</v>
      </c>
    </row>
    <row r="311" spans="1:65" s="12" customFormat="1" ht="25.9" customHeight="1">
      <c r="B311" s="145"/>
      <c r="D311" s="146" t="s">
        <v>71</v>
      </c>
      <c r="E311" s="147" t="s">
        <v>609</v>
      </c>
      <c r="F311" s="147" t="s">
        <v>610</v>
      </c>
      <c r="I311" s="148"/>
      <c r="J311" s="149">
        <f>BK311</f>
        <v>0</v>
      </c>
      <c r="L311" s="145"/>
      <c r="M311" s="150"/>
      <c r="N311" s="151"/>
      <c r="O311" s="151"/>
      <c r="P311" s="152">
        <f>SUM(P312:P326)</f>
        <v>0</v>
      </c>
      <c r="Q311" s="151"/>
      <c r="R311" s="152">
        <f>SUM(R312:R326)</f>
        <v>1.8631999999999999E-2</v>
      </c>
      <c r="S311" s="151"/>
      <c r="T311" s="153">
        <f>SUM(T312:T326)</f>
        <v>0</v>
      </c>
      <c r="AR311" s="146" t="s">
        <v>82</v>
      </c>
      <c r="AT311" s="154" t="s">
        <v>71</v>
      </c>
      <c r="AU311" s="154" t="s">
        <v>72</v>
      </c>
      <c r="AY311" s="146" t="s">
        <v>142</v>
      </c>
      <c r="BK311" s="155">
        <f>SUM(BK312:BK326)</f>
        <v>0</v>
      </c>
    </row>
    <row r="312" spans="1:65" s="2" customFormat="1" ht="16.5" customHeight="1">
      <c r="A312" s="30"/>
      <c r="B312" s="156"/>
      <c r="C312" s="157" t="s">
        <v>611</v>
      </c>
      <c r="D312" s="157" t="s">
        <v>143</v>
      </c>
      <c r="E312" s="158" t="s">
        <v>612</v>
      </c>
      <c r="F312" s="159" t="s">
        <v>613</v>
      </c>
      <c r="G312" s="160" t="s">
        <v>614</v>
      </c>
      <c r="H312" s="161">
        <v>3.8</v>
      </c>
      <c r="I312" s="162"/>
      <c r="J312" s="163">
        <f>ROUND(I312*H312,2)</f>
        <v>0</v>
      </c>
      <c r="K312" s="159" t="s">
        <v>1</v>
      </c>
      <c r="L312" s="31"/>
      <c r="M312" s="164" t="s">
        <v>1</v>
      </c>
      <c r="N312" s="165" t="s">
        <v>37</v>
      </c>
      <c r="O312" s="56"/>
      <c r="P312" s="166">
        <f>O312*H312</f>
        <v>0</v>
      </c>
      <c r="Q312" s="166">
        <v>0</v>
      </c>
      <c r="R312" s="166">
        <f>Q312*H312</f>
        <v>0</v>
      </c>
      <c r="S312" s="166">
        <v>0</v>
      </c>
      <c r="T312" s="167">
        <f>S312*H312</f>
        <v>0</v>
      </c>
      <c r="U312" s="30"/>
      <c r="V312" s="30"/>
      <c r="W312" s="30"/>
      <c r="X312" s="30"/>
      <c r="Y312" s="30"/>
      <c r="Z312" s="30"/>
      <c r="AA312" s="30"/>
      <c r="AB312" s="30"/>
      <c r="AC312" s="30"/>
      <c r="AD312" s="30"/>
      <c r="AE312" s="30"/>
      <c r="AR312" s="168" t="s">
        <v>194</v>
      </c>
      <c r="AT312" s="168" t="s">
        <v>143</v>
      </c>
      <c r="AU312" s="168" t="s">
        <v>80</v>
      </c>
      <c r="AY312" s="15" t="s">
        <v>142</v>
      </c>
      <c r="BE312" s="169">
        <f>IF(N312="základní",J312,0)</f>
        <v>0</v>
      </c>
      <c r="BF312" s="169">
        <f>IF(N312="snížená",J312,0)</f>
        <v>0</v>
      </c>
      <c r="BG312" s="169">
        <f>IF(N312="zákl. přenesená",J312,0)</f>
        <v>0</v>
      </c>
      <c r="BH312" s="169">
        <f>IF(N312="sníž. přenesená",J312,0)</f>
        <v>0</v>
      </c>
      <c r="BI312" s="169">
        <f>IF(N312="nulová",J312,0)</f>
        <v>0</v>
      </c>
      <c r="BJ312" s="15" t="s">
        <v>80</v>
      </c>
      <c r="BK312" s="169">
        <f>ROUND(I312*H312,2)</f>
        <v>0</v>
      </c>
      <c r="BL312" s="15" t="s">
        <v>194</v>
      </c>
      <c r="BM312" s="168" t="s">
        <v>615</v>
      </c>
    </row>
    <row r="313" spans="1:65" s="2" customFormat="1" ht="24" customHeight="1">
      <c r="A313" s="30"/>
      <c r="B313" s="156"/>
      <c r="C313" s="157" t="s">
        <v>424</v>
      </c>
      <c r="D313" s="157" t="s">
        <v>143</v>
      </c>
      <c r="E313" s="158" t="s">
        <v>616</v>
      </c>
      <c r="F313" s="159" t="s">
        <v>617</v>
      </c>
      <c r="G313" s="160" t="s">
        <v>146</v>
      </c>
      <c r="H313" s="161">
        <v>3.04</v>
      </c>
      <c r="I313" s="162"/>
      <c r="J313" s="163">
        <f>ROUND(I313*H313,2)</f>
        <v>0</v>
      </c>
      <c r="K313" s="159" t="s">
        <v>147</v>
      </c>
      <c r="L313" s="31"/>
      <c r="M313" s="164" t="s">
        <v>1</v>
      </c>
      <c r="N313" s="165" t="s">
        <v>37</v>
      </c>
      <c r="O313" s="56"/>
      <c r="P313" s="166">
        <f>O313*H313</f>
        <v>0</v>
      </c>
      <c r="Q313" s="166">
        <v>0</v>
      </c>
      <c r="R313" s="166">
        <f>Q313*H313</f>
        <v>0</v>
      </c>
      <c r="S313" s="166">
        <v>0</v>
      </c>
      <c r="T313" s="167">
        <f>S313*H313</f>
        <v>0</v>
      </c>
      <c r="U313" s="30"/>
      <c r="V313" s="30"/>
      <c r="W313" s="30"/>
      <c r="X313" s="30"/>
      <c r="Y313" s="30"/>
      <c r="Z313" s="30"/>
      <c r="AA313" s="30"/>
      <c r="AB313" s="30"/>
      <c r="AC313" s="30"/>
      <c r="AD313" s="30"/>
      <c r="AE313" s="30"/>
      <c r="AR313" s="168" t="s">
        <v>194</v>
      </c>
      <c r="AT313" s="168" t="s">
        <v>143</v>
      </c>
      <c r="AU313" s="168" t="s">
        <v>80</v>
      </c>
      <c r="AY313" s="15" t="s">
        <v>142</v>
      </c>
      <c r="BE313" s="169">
        <f>IF(N313="základní",J313,0)</f>
        <v>0</v>
      </c>
      <c r="BF313" s="169">
        <f>IF(N313="snížená",J313,0)</f>
        <v>0</v>
      </c>
      <c r="BG313" s="169">
        <f>IF(N313="zákl. přenesená",J313,0)</f>
        <v>0</v>
      </c>
      <c r="BH313" s="169">
        <f>IF(N313="sníž. přenesená",J313,0)</f>
        <v>0</v>
      </c>
      <c r="BI313" s="169">
        <f>IF(N313="nulová",J313,0)</f>
        <v>0</v>
      </c>
      <c r="BJ313" s="15" t="s">
        <v>80</v>
      </c>
      <c r="BK313" s="169">
        <f>ROUND(I313*H313,2)</f>
        <v>0</v>
      </c>
      <c r="BL313" s="15" t="s">
        <v>194</v>
      </c>
      <c r="BM313" s="168" t="s">
        <v>618</v>
      </c>
    </row>
    <row r="314" spans="1:65" s="13" customFormat="1" ht="11.25">
      <c r="B314" s="170"/>
      <c r="D314" s="171" t="s">
        <v>153</v>
      </c>
      <c r="E314" s="172" t="s">
        <v>1</v>
      </c>
      <c r="F314" s="173" t="s">
        <v>619</v>
      </c>
      <c r="H314" s="174">
        <v>3.04</v>
      </c>
      <c r="I314" s="175"/>
      <c r="L314" s="170"/>
      <c r="M314" s="176"/>
      <c r="N314" s="177"/>
      <c r="O314" s="177"/>
      <c r="P314" s="177"/>
      <c r="Q314" s="177"/>
      <c r="R314" s="177"/>
      <c r="S314" s="177"/>
      <c r="T314" s="178"/>
      <c r="AT314" s="172" t="s">
        <v>153</v>
      </c>
      <c r="AU314" s="172" t="s">
        <v>80</v>
      </c>
      <c r="AV314" s="13" t="s">
        <v>82</v>
      </c>
      <c r="AW314" s="13" t="s">
        <v>29</v>
      </c>
      <c r="AX314" s="13" t="s">
        <v>80</v>
      </c>
      <c r="AY314" s="172" t="s">
        <v>142</v>
      </c>
    </row>
    <row r="315" spans="1:65" s="2" customFormat="1" ht="16.5" customHeight="1">
      <c r="A315" s="30"/>
      <c r="B315" s="156"/>
      <c r="C315" s="179" t="s">
        <v>620</v>
      </c>
      <c r="D315" s="179" t="s">
        <v>404</v>
      </c>
      <c r="E315" s="180" t="s">
        <v>621</v>
      </c>
      <c r="F315" s="181" t="s">
        <v>622</v>
      </c>
      <c r="G315" s="182" t="s">
        <v>185</v>
      </c>
      <c r="H315" s="183">
        <v>1E-3</v>
      </c>
      <c r="I315" s="184"/>
      <c r="J315" s="185">
        <f>ROUND(I315*H315,2)</f>
        <v>0</v>
      </c>
      <c r="K315" s="181" t="s">
        <v>147</v>
      </c>
      <c r="L315" s="186"/>
      <c r="M315" s="187" t="s">
        <v>1</v>
      </c>
      <c r="N315" s="188" t="s">
        <v>37</v>
      </c>
      <c r="O315" s="56"/>
      <c r="P315" s="166">
        <f>O315*H315</f>
        <v>0</v>
      </c>
      <c r="Q315" s="166">
        <v>1</v>
      </c>
      <c r="R315" s="166">
        <f>Q315*H315</f>
        <v>1E-3</v>
      </c>
      <c r="S315" s="166">
        <v>0</v>
      </c>
      <c r="T315" s="167">
        <f>S315*H315</f>
        <v>0</v>
      </c>
      <c r="U315" s="30"/>
      <c r="V315" s="30"/>
      <c r="W315" s="30"/>
      <c r="X315" s="30"/>
      <c r="Y315" s="30"/>
      <c r="Z315" s="30"/>
      <c r="AA315" s="30"/>
      <c r="AB315" s="30"/>
      <c r="AC315" s="30"/>
      <c r="AD315" s="30"/>
      <c r="AE315" s="30"/>
      <c r="AR315" s="168" t="s">
        <v>257</v>
      </c>
      <c r="AT315" s="168" t="s">
        <v>404</v>
      </c>
      <c r="AU315" s="168" t="s">
        <v>80</v>
      </c>
      <c r="AY315" s="15" t="s">
        <v>142</v>
      </c>
      <c r="BE315" s="169">
        <f>IF(N315="základní",J315,0)</f>
        <v>0</v>
      </c>
      <c r="BF315" s="169">
        <f>IF(N315="snížená",J315,0)</f>
        <v>0</v>
      </c>
      <c r="BG315" s="169">
        <f>IF(N315="zákl. přenesená",J315,0)</f>
        <v>0</v>
      </c>
      <c r="BH315" s="169">
        <f>IF(N315="sníž. přenesená",J315,0)</f>
        <v>0</v>
      </c>
      <c r="BI315" s="169">
        <f>IF(N315="nulová",J315,0)</f>
        <v>0</v>
      </c>
      <c r="BJ315" s="15" t="s">
        <v>80</v>
      </c>
      <c r="BK315" s="169">
        <f>ROUND(I315*H315,2)</f>
        <v>0</v>
      </c>
      <c r="BL315" s="15" t="s">
        <v>194</v>
      </c>
      <c r="BM315" s="168" t="s">
        <v>623</v>
      </c>
    </row>
    <row r="316" spans="1:65" s="13" customFormat="1" ht="11.25">
      <c r="B316" s="170"/>
      <c r="D316" s="171" t="s">
        <v>153</v>
      </c>
      <c r="F316" s="173" t="s">
        <v>624</v>
      </c>
      <c r="H316" s="174">
        <v>1E-3</v>
      </c>
      <c r="I316" s="175"/>
      <c r="L316" s="170"/>
      <c r="M316" s="176"/>
      <c r="N316" s="177"/>
      <c r="O316" s="177"/>
      <c r="P316" s="177"/>
      <c r="Q316" s="177"/>
      <c r="R316" s="177"/>
      <c r="S316" s="177"/>
      <c r="T316" s="178"/>
      <c r="AT316" s="172" t="s">
        <v>153</v>
      </c>
      <c r="AU316" s="172" t="s">
        <v>80</v>
      </c>
      <c r="AV316" s="13" t="s">
        <v>82</v>
      </c>
      <c r="AW316" s="13" t="s">
        <v>3</v>
      </c>
      <c r="AX316" s="13" t="s">
        <v>80</v>
      </c>
      <c r="AY316" s="172" t="s">
        <v>142</v>
      </c>
    </row>
    <row r="317" spans="1:65" s="2" customFormat="1" ht="60" customHeight="1">
      <c r="A317" s="30"/>
      <c r="B317" s="156"/>
      <c r="C317" s="157" t="s">
        <v>428</v>
      </c>
      <c r="D317" s="157" t="s">
        <v>143</v>
      </c>
      <c r="E317" s="158" t="s">
        <v>625</v>
      </c>
      <c r="F317" s="159" t="s">
        <v>626</v>
      </c>
      <c r="G317" s="160" t="s">
        <v>146</v>
      </c>
      <c r="H317" s="161">
        <v>32.950000000000003</v>
      </c>
      <c r="I317" s="162"/>
      <c r="J317" s="163">
        <f>ROUND(I317*H317,2)</f>
        <v>0</v>
      </c>
      <c r="K317" s="159" t="s">
        <v>147</v>
      </c>
      <c r="L317" s="31"/>
      <c r="M317" s="164" t="s">
        <v>1</v>
      </c>
      <c r="N317" s="165" t="s">
        <v>37</v>
      </c>
      <c r="O317" s="56"/>
      <c r="P317" s="166">
        <f>O317*H317</f>
        <v>0</v>
      </c>
      <c r="Q317" s="166">
        <v>0</v>
      </c>
      <c r="R317" s="166">
        <f>Q317*H317</f>
        <v>0</v>
      </c>
      <c r="S317" s="166">
        <v>0</v>
      </c>
      <c r="T317" s="167">
        <f>S317*H317</f>
        <v>0</v>
      </c>
      <c r="U317" s="30"/>
      <c r="V317" s="30"/>
      <c r="W317" s="30"/>
      <c r="X317" s="30"/>
      <c r="Y317" s="30"/>
      <c r="Z317" s="30"/>
      <c r="AA317" s="30"/>
      <c r="AB317" s="30"/>
      <c r="AC317" s="30"/>
      <c r="AD317" s="30"/>
      <c r="AE317" s="30"/>
      <c r="AR317" s="168" t="s">
        <v>194</v>
      </c>
      <c r="AT317" s="168" t="s">
        <v>143</v>
      </c>
      <c r="AU317" s="168" t="s">
        <v>80</v>
      </c>
      <c r="AY317" s="15" t="s">
        <v>142</v>
      </c>
      <c r="BE317" s="169">
        <f>IF(N317="základní",J317,0)</f>
        <v>0</v>
      </c>
      <c r="BF317" s="169">
        <f>IF(N317="snížená",J317,0)</f>
        <v>0</v>
      </c>
      <c r="BG317" s="169">
        <f>IF(N317="zákl. přenesená",J317,0)</f>
        <v>0</v>
      </c>
      <c r="BH317" s="169">
        <f>IF(N317="sníž. přenesená",J317,0)</f>
        <v>0</v>
      </c>
      <c r="BI317" s="169">
        <f>IF(N317="nulová",J317,0)</f>
        <v>0</v>
      </c>
      <c r="BJ317" s="15" t="s">
        <v>80</v>
      </c>
      <c r="BK317" s="169">
        <f>ROUND(I317*H317,2)</f>
        <v>0</v>
      </c>
      <c r="BL317" s="15" t="s">
        <v>194</v>
      </c>
      <c r="BM317" s="168" t="s">
        <v>627</v>
      </c>
    </row>
    <row r="318" spans="1:65" s="2" customFormat="1" ht="24" customHeight="1">
      <c r="A318" s="30"/>
      <c r="B318" s="156"/>
      <c r="C318" s="157" t="s">
        <v>628</v>
      </c>
      <c r="D318" s="157" t="s">
        <v>143</v>
      </c>
      <c r="E318" s="158" t="s">
        <v>629</v>
      </c>
      <c r="F318" s="159" t="s">
        <v>630</v>
      </c>
      <c r="G318" s="160" t="s">
        <v>146</v>
      </c>
      <c r="H318" s="161">
        <v>5.25</v>
      </c>
      <c r="I318" s="162"/>
      <c r="J318" s="163">
        <f>ROUND(I318*H318,2)</f>
        <v>0</v>
      </c>
      <c r="K318" s="159" t="s">
        <v>1</v>
      </c>
      <c r="L318" s="31"/>
      <c r="M318" s="164" t="s">
        <v>1</v>
      </c>
      <c r="N318" s="165" t="s">
        <v>37</v>
      </c>
      <c r="O318" s="56"/>
      <c r="P318" s="166">
        <f>O318*H318</f>
        <v>0</v>
      </c>
      <c r="Q318" s="166">
        <v>0</v>
      </c>
      <c r="R318" s="166">
        <f>Q318*H318</f>
        <v>0</v>
      </c>
      <c r="S318" s="166">
        <v>0</v>
      </c>
      <c r="T318" s="167">
        <f>S318*H318</f>
        <v>0</v>
      </c>
      <c r="U318" s="30"/>
      <c r="V318" s="30"/>
      <c r="W318" s="30"/>
      <c r="X318" s="30"/>
      <c r="Y318" s="30"/>
      <c r="Z318" s="30"/>
      <c r="AA318" s="30"/>
      <c r="AB318" s="30"/>
      <c r="AC318" s="30"/>
      <c r="AD318" s="30"/>
      <c r="AE318" s="30"/>
      <c r="AR318" s="168" t="s">
        <v>194</v>
      </c>
      <c r="AT318" s="168" t="s">
        <v>143</v>
      </c>
      <c r="AU318" s="168" t="s">
        <v>80</v>
      </c>
      <c r="AY318" s="15" t="s">
        <v>142</v>
      </c>
      <c r="BE318" s="169">
        <f>IF(N318="základní",J318,0)</f>
        <v>0</v>
      </c>
      <c r="BF318" s="169">
        <f>IF(N318="snížená",J318,0)</f>
        <v>0</v>
      </c>
      <c r="BG318" s="169">
        <f>IF(N318="zákl. přenesená",J318,0)</f>
        <v>0</v>
      </c>
      <c r="BH318" s="169">
        <f>IF(N318="sníž. přenesená",J318,0)</f>
        <v>0</v>
      </c>
      <c r="BI318" s="169">
        <f>IF(N318="nulová",J318,0)</f>
        <v>0</v>
      </c>
      <c r="BJ318" s="15" t="s">
        <v>80</v>
      </c>
      <c r="BK318" s="169">
        <f>ROUND(I318*H318,2)</f>
        <v>0</v>
      </c>
      <c r="BL318" s="15" t="s">
        <v>194</v>
      </c>
      <c r="BM318" s="168" t="s">
        <v>631</v>
      </c>
    </row>
    <row r="319" spans="1:65" s="2" customFormat="1" ht="24" customHeight="1">
      <c r="A319" s="30"/>
      <c r="B319" s="156"/>
      <c r="C319" s="157" t="s">
        <v>431</v>
      </c>
      <c r="D319" s="157" t="s">
        <v>143</v>
      </c>
      <c r="E319" s="158" t="s">
        <v>632</v>
      </c>
      <c r="F319" s="159" t="s">
        <v>633</v>
      </c>
      <c r="G319" s="160" t="s">
        <v>146</v>
      </c>
      <c r="H319" s="161">
        <v>3.04</v>
      </c>
      <c r="I319" s="162"/>
      <c r="J319" s="163">
        <f>ROUND(I319*H319,2)</f>
        <v>0</v>
      </c>
      <c r="K319" s="159" t="s">
        <v>147</v>
      </c>
      <c r="L319" s="31"/>
      <c r="M319" s="164" t="s">
        <v>1</v>
      </c>
      <c r="N319" s="165" t="s">
        <v>37</v>
      </c>
      <c r="O319" s="56"/>
      <c r="P319" s="166">
        <f>O319*H319</f>
        <v>0</v>
      </c>
      <c r="Q319" s="166">
        <v>4.0000000000000002E-4</v>
      </c>
      <c r="R319" s="166">
        <f>Q319*H319</f>
        <v>1.2160000000000001E-3</v>
      </c>
      <c r="S319" s="166">
        <v>0</v>
      </c>
      <c r="T319" s="167">
        <f>S319*H319</f>
        <v>0</v>
      </c>
      <c r="U319" s="30"/>
      <c r="V319" s="30"/>
      <c r="W319" s="30"/>
      <c r="X319" s="30"/>
      <c r="Y319" s="30"/>
      <c r="Z319" s="30"/>
      <c r="AA319" s="30"/>
      <c r="AB319" s="30"/>
      <c r="AC319" s="30"/>
      <c r="AD319" s="30"/>
      <c r="AE319" s="30"/>
      <c r="AR319" s="168" t="s">
        <v>194</v>
      </c>
      <c r="AT319" s="168" t="s">
        <v>143</v>
      </c>
      <c r="AU319" s="168" t="s">
        <v>80</v>
      </c>
      <c r="AY319" s="15" t="s">
        <v>142</v>
      </c>
      <c r="BE319" s="169">
        <f>IF(N319="základní",J319,0)</f>
        <v>0</v>
      </c>
      <c r="BF319" s="169">
        <f>IF(N319="snížená",J319,0)</f>
        <v>0</v>
      </c>
      <c r="BG319" s="169">
        <f>IF(N319="zákl. přenesená",J319,0)</f>
        <v>0</v>
      </c>
      <c r="BH319" s="169">
        <f>IF(N319="sníž. přenesená",J319,0)</f>
        <v>0</v>
      </c>
      <c r="BI319" s="169">
        <f>IF(N319="nulová",J319,0)</f>
        <v>0</v>
      </c>
      <c r="BJ319" s="15" t="s">
        <v>80</v>
      </c>
      <c r="BK319" s="169">
        <f>ROUND(I319*H319,2)</f>
        <v>0</v>
      </c>
      <c r="BL319" s="15" t="s">
        <v>194</v>
      </c>
      <c r="BM319" s="168" t="s">
        <v>634</v>
      </c>
    </row>
    <row r="320" spans="1:65" s="2" customFormat="1" ht="16.5" customHeight="1">
      <c r="A320" s="30"/>
      <c r="B320" s="156"/>
      <c r="C320" s="179" t="s">
        <v>635</v>
      </c>
      <c r="D320" s="179" t="s">
        <v>404</v>
      </c>
      <c r="E320" s="180" t="s">
        <v>636</v>
      </c>
      <c r="F320" s="181" t="s">
        <v>637</v>
      </c>
      <c r="G320" s="182" t="s">
        <v>146</v>
      </c>
      <c r="H320" s="183">
        <v>3.6480000000000001</v>
      </c>
      <c r="I320" s="184"/>
      <c r="J320" s="185">
        <f>ROUND(I320*H320,2)</f>
        <v>0</v>
      </c>
      <c r="K320" s="181" t="s">
        <v>1</v>
      </c>
      <c r="L320" s="186"/>
      <c r="M320" s="187" t="s">
        <v>1</v>
      </c>
      <c r="N320" s="188" t="s">
        <v>37</v>
      </c>
      <c r="O320" s="56"/>
      <c r="P320" s="166">
        <f>O320*H320</f>
        <v>0</v>
      </c>
      <c r="Q320" s="166">
        <v>4.4999999999999997E-3</v>
      </c>
      <c r="R320" s="166">
        <f>Q320*H320</f>
        <v>1.6416E-2</v>
      </c>
      <c r="S320" s="166">
        <v>0</v>
      </c>
      <c r="T320" s="167">
        <f>S320*H320</f>
        <v>0</v>
      </c>
      <c r="U320" s="30"/>
      <c r="V320" s="30"/>
      <c r="W320" s="30"/>
      <c r="X320" s="30"/>
      <c r="Y320" s="30"/>
      <c r="Z320" s="30"/>
      <c r="AA320" s="30"/>
      <c r="AB320" s="30"/>
      <c r="AC320" s="30"/>
      <c r="AD320" s="30"/>
      <c r="AE320" s="30"/>
      <c r="AR320" s="168" t="s">
        <v>257</v>
      </c>
      <c r="AT320" s="168" t="s">
        <v>404</v>
      </c>
      <c r="AU320" s="168" t="s">
        <v>80</v>
      </c>
      <c r="AY320" s="15" t="s">
        <v>142</v>
      </c>
      <c r="BE320" s="169">
        <f>IF(N320="základní",J320,0)</f>
        <v>0</v>
      </c>
      <c r="BF320" s="169">
        <f>IF(N320="snížená",J320,0)</f>
        <v>0</v>
      </c>
      <c r="BG320" s="169">
        <f>IF(N320="zákl. přenesená",J320,0)</f>
        <v>0</v>
      </c>
      <c r="BH320" s="169">
        <f>IF(N320="sníž. přenesená",J320,0)</f>
        <v>0</v>
      </c>
      <c r="BI320" s="169">
        <f>IF(N320="nulová",J320,0)</f>
        <v>0</v>
      </c>
      <c r="BJ320" s="15" t="s">
        <v>80</v>
      </c>
      <c r="BK320" s="169">
        <f>ROUND(I320*H320,2)</f>
        <v>0</v>
      </c>
      <c r="BL320" s="15" t="s">
        <v>194</v>
      </c>
      <c r="BM320" s="168" t="s">
        <v>638</v>
      </c>
    </row>
    <row r="321" spans="1:65" s="13" customFormat="1" ht="11.25">
      <c r="B321" s="170"/>
      <c r="D321" s="171" t="s">
        <v>153</v>
      </c>
      <c r="F321" s="173" t="s">
        <v>639</v>
      </c>
      <c r="H321" s="174">
        <v>3.6480000000000001</v>
      </c>
      <c r="I321" s="175"/>
      <c r="L321" s="170"/>
      <c r="M321" s="176"/>
      <c r="N321" s="177"/>
      <c r="O321" s="177"/>
      <c r="P321" s="177"/>
      <c r="Q321" s="177"/>
      <c r="R321" s="177"/>
      <c r="S321" s="177"/>
      <c r="T321" s="178"/>
      <c r="AT321" s="172" t="s">
        <v>153</v>
      </c>
      <c r="AU321" s="172" t="s">
        <v>80</v>
      </c>
      <c r="AV321" s="13" t="s">
        <v>82</v>
      </c>
      <c r="AW321" s="13" t="s">
        <v>3</v>
      </c>
      <c r="AX321" s="13" t="s">
        <v>80</v>
      </c>
      <c r="AY321" s="172" t="s">
        <v>142</v>
      </c>
    </row>
    <row r="322" spans="1:65" s="2" customFormat="1" ht="24" customHeight="1">
      <c r="A322" s="30"/>
      <c r="B322" s="156"/>
      <c r="C322" s="157" t="s">
        <v>435</v>
      </c>
      <c r="D322" s="157" t="s">
        <v>143</v>
      </c>
      <c r="E322" s="158" t="s">
        <v>640</v>
      </c>
      <c r="F322" s="159" t="s">
        <v>641</v>
      </c>
      <c r="G322" s="160" t="s">
        <v>146</v>
      </c>
      <c r="H322" s="161">
        <v>32.950000000000003</v>
      </c>
      <c r="I322" s="162"/>
      <c r="J322" s="163">
        <f>ROUND(I322*H322,2)</f>
        <v>0</v>
      </c>
      <c r="K322" s="159" t="s">
        <v>147</v>
      </c>
      <c r="L322" s="31"/>
      <c r="M322" s="164" t="s">
        <v>1</v>
      </c>
      <c r="N322" s="165" t="s">
        <v>37</v>
      </c>
      <c r="O322" s="56"/>
      <c r="P322" s="166">
        <f>O322*H322</f>
        <v>0</v>
      </c>
      <c r="Q322" s="166">
        <v>0</v>
      </c>
      <c r="R322" s="166">
        <f>Q322*H322</f>
        <v>0</v>
      </c>
      <c r="S322" s="166">
        <v>0</v>
      </c>
      <c r="T322" s="167">
        <f>S322*H322</f>
        <v>0</v>
      </c>
      <c r="U322" s="30"/>
      <c r="V322" s="30"/>
      <c r="W322" s="30"/>
      <c r="X322" s="30"/>
      <c r="Y322" s="30"/>
      <c r="Z322" s="30"/>
      <c r="AA322" s="30"/>
      <c r="AB322" s="30"/>
      <c r="AC322" s="30"/>
      <c r="AD322" s="30"/>
      <c r="AE322" s="30"/>
      <c r="AR322" s="168" t="s">
        <v>194</v>
      </c>
      <c r="AT322" s="168" t="s">
        <v>143</v>
      </c>
      <c r="AU322" s="168" t="s">
        <v>80</v>
      </c>
      <c r="AY322" s="15" t="s">
        <v>142</v>
      </c>
      <c r="BE322" s="169">
        <f>IF(N322="základní",J322,0)</f>
        <v>0</v>
      </c>
      <c r="BF322" s="169">
        <f>IF(N322="snížená",J322,0)</f>
        <v>0</v>
      </c>
      <c r="BG322" s="169">
        <f>IF(N322="zákl. přenesená",J322,0)</f>
        <v>0</v>
      </c>
      <c r="BH322" s="169">
        <f>IF(N322="sníž. přenesená",J322,0)</f>
        <v>0</v>
      </c>
      <c r="BI322" s="169">
        <f>IF(N322="nulová",J322,0)</f>
        <v>0</v>
      </c>
      <c r="BJ322" s="15" t="s">
        <v>80</v>
      </c>
      <c r="BK322" s="169">
        <f>ROUND(I322*H322,2)</f>
        <v>0</v>
      </c>
      <c r="BL322" s="15" t="s">
        <v>194</v>
      </c>
      <c r="BM322" s="168" t="s">
        <v>642</v>
      </c>
    </row>
    <row r="323" spans="1:65" s="2" customFormat="1" ht="24" customHeight="1">
      <c r="A323" s="30"/>
      <c r="B323" s="156"/>
      <c r="C323" s="157" t="s">
        <v>643</v>
      </c>
      <c r="D323" s="157" t="s">
        <v>143</v>
      </c>
      <c r="E323" s="158" t="s">
        <v>644</v>
      </c>
      <c r="F323" s="159" t="s">
        <v>645</v>
      </c>
      <c r="G323" s="160" t="s">
        <v>146</v>
      </c>
      <c r="H323" s="161">
        <v>5.25</v>
      </c>
      <c r="I323" s="162"/>
      <c r="J323" s="163">
        <f>ROUND(I323*H323,2)</f>
        <v>0</v>
      </c>
      <c r="K323" s="159" t="s">
        <v>147</v>
      </c>
      <c r="L323" s="31"/>
      <c r="M323" s="164" t="s">
        <v>1</v>
      </c>
      <c r="N323" s="165" t="s">
        <v>37</v>
      </c>
      <c r="O323" s="56"/>
      <c r="P323" s="166">
        <f>O323*H323</f>
        <v>0</v>
      </c>
      <c r="Q323" s="166">
        <v>0</v>
      </c>
      <c r="R323" s="166">
        <f>Q323*H323</f>
        <v>0</v>
      </c>
      <c r="S323" s="166">
        <v>0</v>
      </c>
      <c r="T323" s="167">
        <f>S323*H323</f>
        <v>0</v>
      </c>
      <c r="U323" s="30"/>
      <c r="V323" s="30"/>
      <c r="W323" s="30"/>
      <c r="X323" s="30"/>
      <c r="Y323" s="30"/>
      <c r="Z323" s="30"/>
      <c r="AA323" s="30"/>
      <c r="AB323" s="30"/>
      <c r="AC323" s="30"/>
      <c r="AD323" s="30"/>
      <c r="AE323" s="30"/>
      <c r="AR323" s="168" t="s">
        <v>194</v>
      </c>
      <c r="AT323" s="168" t="s">
        <v>143</v>
      </c>
      <c r="AU323" s="168" t="s">
        <v>80</v>
      </c>
      <c r="AY323" s="15" t="s">
        <v>142</v>
      </c>
      <c r="BE323" s="169">
        <f>IF(N323="základní",J323,0)</f>
        <v>0</v>
      </c>
      <c r="BF323" s="169">
        <f>IF(N323="snížená",J323,0)</f>
        <v>0</v>
      </c>
      <c r="BG323" s="169">
        <f>IF(N323="zákl. přenesená",J323,0)</f>
        <v>0</v>
      </c>
      <c r="BH323" s="169">
        <f>IF(N323="sníž. přenesená",J323,0)</f>
        <v>0</v>
      </c>
      <c r="BI323" s="169">
        <f>IF(N323="nulová",J323,0)</f>
        <v>0</v>
      </c>
      <c r="BJ323" s="15" t="s">
        <v>80</v>
      </c>
      <c r="BK323" s="169">
        <f>ROUND(I323*H323,2)</f>
        <v>0</v>
      </c>
      <c r="BL323" s="15" t="s">
        <v>194</v>
      </c>
      <c r="BM323" s="168" t="s">
        <v>646</v>
      </c>
    </row>
    <row r="324" spans="1:65" s="2" customFormat="1" ht="16.5" customHeight="1">
      <c r="A324" s="30"/>
      <c r="B324" s="156"/>
      <c r="C324" s="157" t="s">
        <v>439</v>
      </c>
      <c r="D324" s="157" t="s">
        <v>143</v>
      </c>
      <c r="E324" s="158" t="s">
        <v>647</v>
      </c>
      <c r="F324" s="159" t="s">
        <v>648</v>
      </c>
      <c r="G324" s="160" t="s">
        <v>146</v>
      </c>
      <c r="H324" s="161">
        <v>6.0380000000000003</v>
      </c>
      <c r="I324" s="162"/>
      <c r="J324" s="163">
        <f>ROUND(I324*H324,2)</f>
        <v>0</v>
      </c>
      <c r="K324" s="159" t="s">
        <v>1</v>
      </c>
      <c r="L324" s="31"/>
      <c r="M324" s="164" t="s">
        <v>1</v>
      </c>
      <c r="N324" s="165" t="s">
        <v>37</v>
      </c>
      <c r="O324" s="56"/>
      <c r="P324" s="166">
        <f>O324*H324</f>
        <v>0</v>
      </c>
      <c r="Q324" s="166">
        <v>0</v>
      </c>
      <c r="R324" s="166">
        <f>Q324*H324</f>
        <v>0</v>
      </c>
      <c r="S324" s="166">
        <v>0</v>
      </c>
      <c r="T324" s="167">
        <f>S324*H324</f>
        <v>0</v>
      </c>
      <c r="U324" s="30"/>
      <c r="V324" s="30"/>
      <c r="W324" s="30"/>
      <c r="X324" s="30"/>
      <c r="Y324" s="30"/>
      <c r="Z324" s="30"/>
      <c r="AA324" s="30"/>
      <c r="AB324" s="30"/>
      <c r="AC324" s="30"/>
      <c r="AD324" s="30"/>
      <c r="AE324" s="30"/>
      <c r="AR324" s="168" t="s">
        <v>194</v>
      </c>
      <c r="AT324" s="168" t="s">
        <v>143</v>
      </c>
      <c r="AU324" s="168" t="s">
        <v>80</v>
      </c>
      <c r="AY324" s="15" t="s">
        <v>142</v>
      </c>
      <c r="BE324" s="169">
        <f>IF(N324="základní",J324,0)</f>
        <v>0</v>
      </c>
      <c r="BF324" s="169">
        <f>IF(N324="snížená",J324,0)</f>
        <v>0</v>
      </c>
      <c r="BG324" s="169">
        <f>IF(N324="zákl. přenesená",J324,0)</f>
        <v>0</v>
      </c>
      <c r="BH324" s="169">
        <f>IF(N324="sníž. přenesená",J324,0)</f>
        <v>0</v>
      </c>
      <c r="BI324" s="169">
        <f>IF(N324="nulová",J324,0)</f>
        <v>0</v>
      </c>
      <c r="BJ324" s="15" t="s">
        <v>80</v>
      </c>
      <c r="BK324" s="169">
        <f>ROUND(I324*H324,2)</f>
        <v>0</v>
      </c>
      <c r="BL324" s="15" t="s">
        <v>194</v>
      </c>
      <c r="BM324" s="168" t="s">
        <v>649</v>
      </c>
    </row>
    <row r="325" spans="1:65" s="2" customFormat="1" ht="36" customHeight="1">
      <c r="A325" s="30"/>
      <c r="B325" s="156"/>
      <c r="C325" s="179" t="s">
        <v>650</v>
      </c>
      <c r="D325" s="179" t="s">
        <v>404</v>
      </c>
      <c r="E325" s="180" t="s">
        <v>651</v>
      </c>
      <c r="F325" s="181" t="s">
        <v>652</v>
      </c>
      <c r="G325" s="182" t="s">
        <v>146</v>
      </c>
      <c r="H325" s="183">
        <v>75.784999999999997</v>
      </c>
      <c r="I325" s="184"/>
      <c r="J325" s="185">
        <f>ROUND(I325*H325,2)</f>
        <v>0</v>
      </c>
      <c r="K325" s="181" t="s">
        <v>1</v>
      </c>
      <c r="L325" s="186"/>
      <c r="M325" s="187" t="s">
        <v>1</v>
      </c>
      <c r="N325" s="188" t="s">
        <v>37</v>
      </c>
      <c r="O325" s="56"/>
      <c r="P325" s="166">
        <f>O325*H325</f>
        <v>0</v>
      </c>
      <c r="Q325" s="166">
        <v>0</v>
      </c>
      <c r="R325" s="166">
        <f>Q325*H325</f>
        <v>0</v>
      </c>
      <c r="S325" s="166">
        <v>0</v>
      </c>
      <c r="T325" s="167">
        <f>S325*H325</f>
        <v>0</v>
      </c>
      <c r="U325" s="30"/>
      <c r="V325" s="30"/>
      <c r="W325" s="30"/>
      <c r="X325" s="30"/>
      <c r="Y325" s="30"/>
      <c r="Z325" s="30"/>
      <c r="AA325" s="30"/>
      <c r="AB325" s="30"/>
      <c r="AC325" s="30"/>
      <c r="AD325" s="30"/>
      <c r="AE325" s="30"/>
      <c r="AR325" s="168" t="s">
        <v>257</v>
      </c>
      <c r="AT325" s="168" t="s">
        <v>404</v>
      </c>
      <c r="AU325" s="168" t="s">
        <v>80</v>
      </c>
      <c r="AY325" s="15" t="s">
        <v>142</v>
      </c>
      <c r="BE325" s="169">
        <f>IF(N325="základní",J325,0)</f>
        <v>0</v>
      </c>
      <c r="BF325" s="169">
        <f>IF(N325="snížená",J325,0)</f>
        <v>0</v>
      </c>
      <c r="BG325" s="169">
        <f>IF(N325="zákl. přenesená",J325,0)</f>
        <v>0</v>
      </c>
      <c r="BH325" s="169">
        <f>IF(N325="sníž. přenesená",J325,0)</f>
        <v>0</v>
      </c>
      <c r="BI325" s="169">
        <f>IF(N325="nulová",J325,0)</f>
        <v>0</v>
      </c>
      <c r="BJ325" s="15" t="s">
        <v>80</v>
      </c>
      <c r="BK325" s="169">
        <f>ROUND(I325*H325,2)</f>
        <v>0</v>
      </c>
      <c r="BL325" s="15" t="s">
        <v>194</v>
      </c>
      <c r="BM325" s="168" t="s">
        <v>653</v>
      </c>
    </row>
    <row r="326" spans="1:65" s="2" customFormat="1" ht="24" customHeight="1">
      <c r="A326" s="30"/>
      <c r="B326" s="156"/>
      <c r="C326" s="157" t="s">
        <v>443</v>
      </c>
      <c r="D326" s="157" t="s">
        <v>143</v>
      </c>
      <c r="E326" s="158" t="s">
        <v>654</v>
      </c>
      <c r="F326" s="159" t="s">
        <v>655</v>
      </c>
      <c r="G326" s="160" t="s">
        <v>656</v>
      </c>
      <c r="H326" s="191"/>
      <c r="I326" s="162"/>
      <c r="J326" s="163">
        <f>ROUND(I326*H326,2)</f>
        <v>0</v>
      </c>
      <c r="K326" s="159" t="s">
        <v>147</v>
      </c>
      <c r="L326" s="31"/>
      <c r="M326" s="164" t="s">
        <v>1</v>
      </c>
      <c r="N326" s="165" t="s">
        <v>37</v>
      </c>
      <c r="O326" s="56"/>
      <c r="P326" s="166">
        <f>O326*H326</f>
        <v>0</v>
      </c>
      <c r="Q326" s="166">
        <v>0</v>
      </c>
      <c r="R326" s="166">
        <f>Q326*H326</f>
        <v>0</v>
      </c>
      <c r="S326" s="166">
        <v>0</v>
      </c>
      <c r="T326" s="167">
        <f>S326*H326</f>
        <v>0</v>
      </c>
      <c r="U326" s="30"/>
      <c r="V326" s="30"/>
      <c r="W326" s="30"/>
      <c r="X326" s="30"/>
      <c r="Y326" s="30"/>
      <c r="Z326" s="30"/>
      <c r="AA326" s="30"/>
      <c r="AB326" s="30"/>
      <c r="AC326" s="30"/>
      <c r="AD326" s="30"/>
      <c r="AE326" s="30"/>
      <c r="AR326" s="168" t="s">
        <v>194</v>
      </c>
      <c r="AT326" s="168" t="s">
        <v>143</v>
      </c>
      <c r="AU326" s="168" t="s">
        <v>80</v>
      </c>
      <c r="AY326" s="15" t="s">
        <v>142</v>
      </c>
      <c r="BE326" s="169">
        <f>IF(N326="základní",J326,0)</f>
        <v>0</v>
      </c>
      <c r="BF326" s="169">
        <f>IF(N326="snížená",J326,0)</f>
        <v>0</v>
      </c>
      <c r="BG326" s="169">
        <f>IF(N326="zákl. přenesená",J326,0)</f>
        <v>0</v>
      </c>
      <c r="BH326" s="169">
        <f>IF(N326="sníž. přenesená",J326,0)</f>
        <v>0</v>
      </c>
      <c r="BI326" s="169">
        <f>IF(N326="nulová",J326,0)</f>
        <v>0</v>
      </c>
      <c r="BJ326" s="15" t="s">
        <v>80</v>
      </c>
      <c r="BK326" s="169">
        <f>ROUND(I326*H326,2)</f>
        <v>0</v>
      </c>
      <c r="BL326" s="15" t="s">
        <v>194</v>
      </c>
      <c r="BM326" s="168" t="s">
        <v>657</v>
      </c>
    </row>
    <row r="327" spans="1:65" s="12" customFormat="1" ht="25.9" customHeight="1">
      <c r="B327" s="145"/>
      <c r="D327" s="146" t="s">
        <v>71</v>
      </c>
      <c r="E327" s="147" t="s">
        <v>658</v>
      </c>
      <c r="F327" s="147" t="s">
        <v>659</v>
      </c>
      <c r="I327" s="148"/>
      <c r="J327" s="149">
        <f>BK327</f>
        <v>0</v>
      </c>
      <c r="L327" s="145"/>
      <c r="M327" s="150"/>
      <c r="N327" s="151"/>
      <c r="O327" s="151"/>
      <c r="P327" s="152">
        <f>SUM(P328:P353)</f>
        <v>0</v>
      </c>
      <c r="Q327" s="151"/>
      <c r="R327" s="152">
        <f>SUM(R328:R353)</f>
        <v>1.4878550000000001E-2</v>
      </c>
      <c r="S327" s="151"/>
      <c r="T327" s="153">
        <f>SUM(T328:T353)</f>
        <v>0</v>
      </c>
      <c r="AR327" s="146" t="s">
        <v>82</v>
      </c>
      <c r="AT327" s="154" t="s">
        <v>71</v>
      </c>
      <c r="AU327" s="154" t="s">
        <v>72</v>
      </c>
      <c r="AY327" s="146" t="s">
        <v>142</v>
      </c>
      <c r="BK327" s="155">
        <f>SUM(BK328:BK353)</f>
        <v>0</v>
      </c>
    </row>
    <row r="328" spans="1:65" s="2" customFormat="1" ht="36" customHeight="1">
      <c r="A328" s="30"/>
      <c r="B328" s="156"/>
      <c r="C328" s="157" t="s">
        <v>660</v>
      </c>
      <c r="D328" s="157" t="s">
        <v>143</v>
      </c>
      <c r="E328" s="158" t="s">
        <v>661</v>
      </c>
      <c r="F328" s="159" t="s">
        <v>662</v>
      </c>
      <c r="G328" s="160" t="s">
        <v>146</v>
      </c>
      <c r="H328" s="161">
        <v>149.1</v>
      </c>
      <c r="I328" s="162"/>
      <c r="J328" s="163">
        <f>ROUND(I328*H328,2)</f>
        <v>0</v>
      </c>
      <c r="K328" s="159" t="s">
        <v>147</v>
      </c>
      <c r="L328" s="31"/>
      <c r="M328" s="164" t="s">
        <v>1</v>
      </c>
      <c r="N328" s="165" t="s">
        <v>37</v>
      </c>
      <c r="O328" s="56"/>
      <c r="P328" s="166">
        <f>O328*H328</f>
        <v>0</v>
      </c>
      <c r="Q328" s="166">
        <v>0</v>
      </c>
      <c r="R328" s="166">
        <f>Q328*H328</f>
        <v>0</v>
      </c>
      <c r="S328" s="166">
        <v>0</v>
      </c>
      <c r="T328" s="167">
        <f>S328*H328</f>
        <v>0</v>
      </c>
      <c r="U328" s="30"/>
      <c r="V328" s="30"/>
      <c r="W328" s="30"/>
      <c r="X328" s="30"/>
      <c r="Y328" s="30"/>
      <c r="Z328" s="30"/>
      <c r="AA328" s="30"/>
      <c r="AB328" s="30"/>
      <c r="AC328" s="30"/>
      <c r="AD328" s="30"/>
      <c r="AE328" s="30"/>
      <c r="AR328" s="168" t="s">
        <v>194</v>
      </c>
      <c r="AT328" s="168" t="s">
        <v>143</v>
      </c>
      <c r="AU328" s="168" t="s">
        <v>80</v>
      </c>
      <c r="AY328" s="15" t="s">
        <v>142</v>
      </c>
      <c r="BE328" s="169">
        <f>IF(N328="základní",J328,0)</f>
        <v>0</v>
      </c>
      <c r="BF328" s="169">
        <f>IF(N328="snížená",J328,0)</f>
        <v>0</v>
      </c>
      <c r="BG328" s="169">
        <f>IF(N328="zákl. přenesená",J328,0)</f>
        <v>0</v>
      </c>
      <c r="BH328" s="169">
        <f>IF(N328="sníž. přenesená",J328,0)</f>
        <v>0</v>
      </c>
      <c r="BI328" s="169">
        <f>IF(N328="nulová",J328,0)</f>
        <v>0</v>
      </c>
      <c r="BJ328" s="15" t="s">
        <v>80</v>
      </c>
      <c r="BK328" s="169">
        <f>ROUND(I328*H328,2)</f>
        <v>0</v>
      </c>
      <c r="BL328" s="15" t="s">
        <v>194</v>
      </c>
      <c r="BM328" s="168" t="s">
        <v>663</v>
      </c>
    </row>
    <row r="329" spans="1:65" s="2" customFormat="1" ht="24" customHeight="1">
      <c r="A329" s="30"/>
      <c r="B329" s="156"/>
      <c r="C329" s="157" t="s">
        <v>446</v>
      </c>
      <c r="D329" s="157" t="s">
        <v>143</v>
      </c>
      <c r="E329" s="158" t="s">
        <v>664</v>
      </c>
      <c r="F329" s="159" t="s">
        <v>665</v>
      </c>
      <c r="G329" s="160" t="s">
        <v>146</v>
      </c>
      <c r="H329" s="161">
        <v>149.1</v>
      </c>
      <c r="I329" s="162"/>
      <c r="J329" s="163">
        <f>ROUND(I329*H329,2)</f>
        <v>0</v>
      </c>
      <c r="K329" s="159" t="s">
        <v>1</v>
      </c>
      <c r="L329" s="31"/>
      <c r="M329" s="164" t="s">
        <v>1</v>
      </c>
      <c r="N329" s="165" t="s">
        <v>37</v>
      </c>
      <c r="O329" s="56"/>
      <c r="P329" s="166">
        <f>O329*H329</f>
        <v>0</v>
      </c>
      <c r="Q329" s="166">
        <v>0</v>
      </c>
      <c r="R329" s="166">
        <f>Q329*H329</f>
        <v>0</v>
      </c>
      <c r="S329" s="166">
        <v>0</v>
      </c>
      <c r="T329" s="167">
        <f>S329*H329</f>
        <v>0</v>
      </c>
      <c r="U329" s="30"/>
      <c r="V329" s="30"/>
      <c r="W329" s="30"/>
      <c r="X329" s="30"/>
      <c r="Y329" s="30"/>
      <c r="Z329" s="30"/>
      <c r="AA329" s="30"/>
      <c r="AB329" s="30"/>
      <c r="AC329" s="30"/>
      <c r="AD329" s="30"/>
      <c r="AE329" s="30"/>
      <c r="AR329" s="168" t="s">
        <v>194</v>
      </c>
      <c r="AT329" s="168" t="s">
        <v>143</v>
      </c>
      <c r="AU329" s="168" t="s">
        <v>80</v>
      </c>
      <c r="AY329" s="15" t="s">
        <v>142</v>
      </c>
      <c r="BE329" s="169">
        <f>IF(N329="základní",J329,0)</f>
        <v>0</v>
      </c>
      <c r="BF329" s="169">
        <f>IF(N329="snížená",J329,0)</f>
        <v>0</v>
      </c>
      <c r="BG329" s="169">
        <f>IF(N329="zákl. přenesená",J329,0)</f>
        <v>0</v>
      </c>
      <c r="BH329" s="169">
        <f>IF(N329="sníž. přenesená",J329,0)</f>
        <v>0</v>
      </c>
      <c r="BI329" s="169">
        <f>IF(N329="nulová",J329,0)</f>
        <v>0</v>
      </c>
      <c r="BJ329" s="15" t="s">
        <v>80</v>
      </c>
      <c r="BK329" s="169">
        <f>ROUND(I329*H329,2)</f>
        <v>0</v>
      </c>
      <c r="BL329" s="15" t="s">
        <v>194</v>
      </c>
      <c r="BM329" s="168" t="s">
        <v>666</v>
      </c>
    </row>
    <row r="330" spans="1:65" s="2" customFormat="1" ht="24" customHeight="1">
      <c r="A330" s="30"/>
      <c r="B330" s="156"/>
      <c r="C330" s="157" t="s">
        <v>667</v>
      </c>
      <c r="D330" s="157" t="s">
        <v>143</v>
      </c>
      <c r="E330" s="158" t="s">
        <v>668</v>
      </c>
      <c r="F330" s="159" t="s">
        <v>669</v>
      </c>
      <c r="G330" s="160" t="s">
        <v>146</v>
      </c>
      <c r="H330" s="161">
        <v>6.3310000000000004</v>
      </c>
      <c r="I330" s="162"/>
      <c r="J330" s="163">
        <f>ROUND(I330*H330,2)</f>
        <v>0</v>
      </c>
      <c r="K330" s="159" t="s">
        <v>147</v>
      </c>
      <c r="L330" s="31"/>
      <c r="M330" s="164" t="s">
        <v>1</v>
      </c>
      <c r="N330" s="165" t="s">
        <v>37</v>
      </c>
      <c r="O330" s="56"/>
      <c r="P330" s="166">
        <f>O330*H330</f>
        <v>0</v>
      </c>
      <c r="Q330" s="166">
        <v>5.0000000000000002E-5</v>
      </c>
      <c r="R330" s="166">
        <f>Q330*H330</f>
        <v>3.1655000000000002E-4</v>
      </c>
      <c r="S330" s="166">
        <v>0</v>
      </c>
      <c r="T330" s="167">
        <f>S330*H330</f>
        <v>0</v>
      </c>
      <c r="U330" s="30"/>
      <c r="V330" s="30"/>
      <c r="W330" s="30"/>
      <c r="X330" s="30"/>
      <c r="Y330" s="30"/>
      <c r="Z330" s="30"/>
      <c r="AA330" s="30"/>
      <c r="AB330" s="30"/>
      <c r="AC330" s="30"/>
      <c r="AD330" s="30"/>
      <c r="AE330" s="30"/>
      <c r="AR330" s="168" t="s">
        <v>194</v>
      </c>
      <c r="AT330" s="168" t="s">
        <v>143</v>
      </c>
      <c r="AU330" s="168" t="s">
        <v>80</v>
      </c>
      <c r="AY330" s="15" t="s">
        <v>142</v>
      </c>
      <c r="BE330" s="169">
        <f>IF(N330="základní",J330,0)</f>
        <v>0</v>
      </c>
      <c r="BF330" s="169">
        <f>IF(N330="snížená",J330,0)</f>
        <v>0</v>
      </c>
      <c r="BG330" s="169">
        <f>IF(N330="zákl. přenesená",J330,0)</f>
        <v>0</v>
      </c>
      <c r="BH330" s="169">
        <f>IF(N330="sníž. přenesená",J330,0)</f>
        <v>0</v>
      </c>
      <c r="BI330" s="169">
        <f>IF(N330="nulová",J330,0)</f>
        <v>0</v>
      </c>
      <c r="BJ330" s="15" t="s">
        <v>80</v>
      </c>
      <c r="BK330" s="169">
        <f>ROUND(I330*H330,2)</f>
        <v>0</v>
      </c>
      <c r="BL330" s="15" t="s">
        <v>194</v>
      </c>
      <c r="BM330" s="168" t="s">
        <v>670</v>
      </c>
    </row>
    <row r="331" spans="1:65" s="13" customFormat="1" ht="11.25">
      <c r="B331" s="170"/>
      <c r="D331" s="171" t="s">
        <v>153</v>
      </c>
      <c r="E331" s="172" t="s">
        <v>1</v>
      </c>
      <c r="F331" s="173" t="s">
        <v>671</v>
      </c>
      <c r="H331" s="174">
        <v>6.3310000000000004</v>
      </c>
      <c r="I331" s="175"/>
      <c r="L331" s="170"/>
      <c r="M331" s="176"/>
      <c r="N331" s="177"/>
      <c r="O331" s="177"/>
      <c r="P331" s="177"/>
      <c r="Q331" s="177"/>
      <c r="R331" s="177"/>
      <c r="S331" s="177"/>
      <c r="T331" s="178"/>
      <c r="AT331" s="172" t="s">
        <v>153</v>
      </c>
      <c r="AU331" s="172" t="s">
        <v>80</v>
      </c>
      <c r="AV331" s="13" t="s">
        <v>82</v>
      </c>
      <c r="AW331" s="13" t="s">
        <v>29</v>
      </c>
      <c r="AX331" s="13" t="s">
        <v>80</v>
      </c>
      <c r="AY331" s="172" t="s">
        <v>142</v>
      </c>
    </row>
    <row r="332" spans="1:65" s="2" customFormat="1" ht="24" customHeight="1">
      <c r="A332" s="30"/>
      <c r="B332" s="156"/>
      <c r="C332" s="179" t="s">
        <v>450</v>
      </c>
      <c r="D332" s="179" t="s">
        <v>404</v>
      </c>
      <c r="E332" s="180" t="s">
        <v>672</v>
      </c>
      <c r="F332" s="181" t="s">
        <v>673</v>
      </c>
      <c r="G332" s="182" t="s">
        <v>146</v>
      </c>
      <c r="H332" s="183">
        <v>7.2809999999999997</v>
      </c>
      <c r="I332" s="184"/>
      <c r="J332" s="185">
        <f>ROUND(I332*H332,2)</f>
        <v>0</v>
      </c>
      <c r="K332" s="181" t="s">
        <v>147</v>
      </c>
      <c r="L332" s="186"/>
      <c r="M332" s="187" t="s">
        <v>1</v>
      </c>
      <c r="N332" s="188" t="s">
        <v>37</v>
      </c>
      <c r="O332" s="56"/>
      <c r="P332" s="166">
        <f>O332*H332</f>
        <v>0</v>
      </c>
      <c r="Q332" s="166">
        <v>1.9E-3</v>
      </c>
      <c r="R332" s="166">
        <f>Q332*H332</f>
        <v>1.38339E-2</v>
      </c>
      <c r="S332" s="166">
        <v>0</v>
      </c>
      <c r="T332" s="167">
        <f>S332*H332</f>
        <v>0</v>
      </c>
      <c r="U332" s="30"/>
      <c r="V332" s="30"/>
      <c r="W332" s="30"/>
      <c r="X332" s="30"/>
      <c r="Y332" s="30"/>
      <c r="Z332" s="30"/>
      <c r="AA332" s="30"/>
      <c r="AB332" s="30"/>
      <c r="AC332" s="30"/>
      <c r="AD332" s="30"/>
      <c r="AE332" s="30"/>
      <c r="AR332" s="168" t="s">
        <v>257</v>
      </c>
      <c r="AT332" s="168" t="s">
        <v>404</v>
      </c>
      <c r="AU332" s="168" t="s">
        <v>80</v>
      </c>
      <c r="AY332" s="15" t="s">
        <v>142</v>
      </c>
      <c r="BE332" s="169">
        <f>IF(N332="základní",J332,0)</f>
        <v>0</v>
      </c>
      <c r="BF332" s="169">
        <f>IF(N332="snížená",J332,0)</f>
        <v>0</v>
      </c>
      <c r="BG332" s="169">
        <f>IF(N332="zákl. přenesená",J332,0)</f>
        <v>0</v>
      </c>
      <c r="BH332" s="169">
        <f>IF(N332="sníž. přenesená",J332,0)</f>
        <v>0</v>
      </c>
      <c r="BI332" s="169">
        <f>IF(N332="nulová",J332,0)</f>
        <v>0</v>
      </c>
      <c r="BJ332" s="15" t="s">
        <v>80</v>
      </c>
      <c r="BK332" s="169">
        <f>ROUND(I332*H332,2)</f>
        <v>0</v>
      </c>
      <c r="BL332" s="15" t="s">
        <v>194</v>
      </c>
      <c r="BM332" s="168" t="s">
        <v>674</v>
      </c>
    </row>
    <row r="333" spans="1:65" s="13" customFormat="1" ht="11.25">
      <c r="B333" s="170"/>
      <c r="D333" s="171" t="s">
        <v>153</v>
      </c>
      <c r="F333" s="173" t="s">
        <v>675</v>
      </c>
      <c r="H333" s="174">
        <v>7.2809999999999997</v>
      </c>
      <c r="I333" s="175"/>
      <c r="L333" s="170"/>
      <c r="M333" s="176"/>
      <c r="N333" s="177"/>
      <c r="O333" s="177"/>
      <c r="P333" s="177"/>
      <c r="Q333" s="177"/>
      <c r="R333" s="177"/>
      <c r="S333" s="177"/>
      <c r="T333" s="178"/>
      <c r="AT333" s="172" t="s">
        <v>153</v>
      </c>
      <c r="AU333" s="172" t="s">
        <v>80</v>
      </c>
      <c r="AV333" s="13" t="s">
        <v>82</v>
      </c>
      <c r="AW333" s="13" t="s">
        <v>3</v>
      </c>
      <c r="AX333" s="13" t="s">
        <v>80</v>
      </c>
      <c r="AY333" s="172" t="s">
        <v>142</v>
      </c>
    </row>
    <row r="334" spans="1:65" s="2" customFormat="1" ht="24" customHeight="1">
      <c r="A334" s="30"/>
      <c r="B334" s="156"/>
      <c r="C334" s="157" t="s">
        <v>676</v>
      </c>
      <c r="D334" s="157" t="s">
        <v>143</v>
      </c>
      <c r="E334" s="158" t="s">
        <v>677</v>
      </c>
      <c r="F334" s="159" t="s">
        <v>678</v>
      </c>
      <c r="G334" s="160" t="s">
        <v>146</v>
      </c>
      <c r="H334" s="161">
        <v>6.3310000000000004</v>
      </c>
      <c r="I334" s="162"/>
      <c r="J334" s="163">
        <f>ROUND(I334*H334,2)</f>
        <v>0</v>
      </c>
      <c r="K334" s="159" t="s">
        <v>147</v>
      </c>
      <c r="L334" s="31"/>
      <c r="M334" s="164" t="s">
        <v>1</v>
      </c>
      <c r="N334" s="165" t="s">
        <v>37</v>
      </c>
      <c r="O334" s="56"/>
      <c r="P334" s="166">
        <f>O334*H334</f>
        <v>0</v>
      </c>
      <c r="Q334" s="166">
        <v>0</v>
      </c>
      <c r="R334" s="166">
        <f>Q334*H334</f>
        <v>0</v>
      </c>
      <c r="S334" s="166">
        <v>0</v>
      </c>
      <c r="T334" s="167">
        <f>S334*H334</f>
        <v>0</v>
      </c>
      <c r="U334" s="30"/>
      <c r="V334" s="30"/>
      <c r="W334" s="30"/>
      <c r="X334" s="30"/>
      <c r="Y334" s="30"/>
      <c r="Z334" s="30"/>
      <c r="AA334" s="30"/>
      <c r="AB334" s="30"/>
      <c r="AC334" s="30"/>
      <c r="AD334" s="30"/>
      <c r="AE334" s="30"/>
      <c r="AR334" s="168" t="s">
        <v>194</v>
      </c>
      <c r="AT334" s="168" t="s">
        <v>143</v>
      </c>
      <c r="AU334" s="168" t="s">
        <v>80</v>
      </c>
      <c r="AY334" s="15" t="s">
        <v>142</v>
      </c>
      <c r="BE334" s="169">
        <f>IF(N334="základní",J334,0)</f>
        <v>0</v>
      </c>
      <c r="BF334" s="169">
        <f>IF(N334="snížená",J334,0)</f>
        <v>0</v>
      </c>
      <c r="BG334" s="169">
        <f>IF(N334="zákl. přenesená",J334,0)</f>
        <v>0</v>
      </c>
      <c r="BH334" s="169">
        <f>IF(N334="sníž. přenesená",J334,0)</f>
        <v>0</v>
      </c>
      <c r="BI334" s="169">
        <f>IF(N334="nulová",J334,0)</f>
        <v>0</v>
      </c>
      <c r="BJ334" s="15" t="s">
        <v>80</v>
      </c>
      <c r="BK334" s="169">
        <f>ROUND(I334*H334,2)</f>
        <v>0</v>
      </c>
      <c r="BL334" s="15" t="s">
        <v>194</v>
      </c>
      <c r="BM334" s="168" t="s">
        <v>679</v>
      </c>
    </row>
    <row r="335" spans="1:65" s="2" customFormat="1" ht="24" customHeight="1">
      <c r="A335" s="30"/>
      <c r="B335" s="156"/>
      <c r="C335" s="179" t="s">
        <v>453</v>
      </c>
      <c r="D335" s="179" t="s">
        <v>404</v>
      </c>
      <c r="E335" s="180" t="s">
        <v>680</v>
      </c>
      <c r="F335" s="181" t="s">
        <v>681</v>
      </c>
      <c r="G335" s="182" t="s">
        <v>146</v>
      </c>
      <c r="H335" s="183">
        <v>7.2809999999999997</v>
      </c>
      <c r="I335" s="184"/>
      <c r="J335" s="185">
        <f>ROUND(I335*H335,2)</f>
        <v>0</v>
      </c>
      <c r="K335" s="181" t="s">
        <v>147</v>
      </c>
      <c r="L335" s="186"/>
      <c r="M335" s="187" t="s">
        <v>1</v>
      </c>
      <c r="N335" s="188" t="s">
        <v>37</v>
      </c>
      <c r="O335" s="56"/>
      <c r="P335" s="166">
        <f>O335*H335</f>
        <v>0</v>
      </c>
      <c r="Q335" s="166">
        <v>1E-4</v>
      </c>
      <c r="R335" s="166">
        <f>Q335*H335</f>
        <v>7.2809999999999997E-4</v>
      </c>
      <c r="S335" s="166">
        <v>0</v>
      </c>
      <c r="T335" s="167">
        <f>S335*H335</f>
        <v>0</v>
      </c>
      <c r="U335" s="30"/>
      <c r="V335" s="30"/>
      <c r="W335" s="30"/>
      <c r="X335" s="30"/>
      <c r="Y335" s="30"/>
      <c r="Z335" s="30"/>
      <c r="AA335" s="30"/>
      <c r="AB335" s="30"/>
      <c r="AC335" s="30"/>
      <c r="AD335" s="30"/>
      <c r="AE335" s="30"/>
      <c r="AR335" s="168" t="s">
        <v>257</v>
      </c>
      <c r="AT335" s="168" t="s">
        <v>404</v>
      </c>
      <c r="AU335" s="168" t="s">
        <v>80</v>
      </c>
      <c r="AY335" s="15" t="s">
        <v>142</v>
      </c>
      <c r="BE335" s="169">
        <f>IF(N335="základní",J335,0)</f>
        <v>0</v>
      </c>
      <c r="BF335" s="169">
        <f>IF(N335="snížená",J335,0)</f>
        <v>0</v>
      </c>
      <c r="BG335" s="169">
        <f>IF(N335="zákl. přenesená",J335,0)</f>
        <v>0</v>
      </c>
      <c r="BH335" s="169">
        <f>IF(N335="sníž. přenesená",J335,0)</f>
        <v>0</v>
      </c>
      <c r="BI335" s="169">
        <f>IF(N335="nulová",J335,0)</f>
        <v>0</v>
      </c>
      <c r="BJ335" s="15" t="s">
        <v>80</v>
      </c>
      <c r="BK335" s="169">
        <f>ROUND(I335*H335,2)</f>
        <v>0</v>
      </c>
      <c r="BL335" s="15" t="s">
        <v>194</v>
      </c>
      <c r="BM335" s="168" t="s">
        <v>682</v>
      </c>
    </row>
    <row r="336" spans="1:65" s="13" customFormat="1" ht="11.25">
      <c r="B336" s="170"/>
      <c r="D336" s="171" t="s">
        <v>153</v>
      </c>
      <c r="F336" s="173" t="s">
        <v>675</v>
      </c>
      <c r="H336" s="174">
        <v>7.2809999999999997</v>
      </c>
      <c r="I336" s="175"/>
      <c r="L336" s="170"/>
      <c r="M336" s="176"/>
      <c r="N336" s="177"/>
      <c r="O336" s="177"/>
      <c r="P336" s="177"/>
      <c r="Q336" s="177"/>
      <c r="R336" s="177"/>
      <c r="S336" s="177"/>
      <c r="T336" s="178"/>
      <c r="AT336" s="172" t="s">
        <v>153</v>
      </c>
      <c r="AU336" s="172" t="s">
        <v>80</v>
      </c>
      <c r="AV336" s="13" t="s">
        <v>82</v>
      </c>
      <c r="AW336" s="13" t="s">
        <v>3</v>
      </c>
      <c r="AX336" s="13" t="s">
        <v>80</v>
      </c>
      <c r="AY336" s="172" t="s">
        <v>142</v>
      </c>
    </row>
    <row r="337" spans="1:65" s="2" customFormat="1" ht="24" customHeight="1">
      <c r="A337" s="30"/>
      <c r="B337" s="156"/>
      <c r="C337" s="157" t="s">
        <v>683</v>
      </c>
      <c r="D337" s="157" t="s">
        <v>143</v>
      </c>
      <c r="E337" s="158" t="s">
        <v>684</v>
      </c>
      <c r="F337" s="159" t="s">
        <v>685</v>
      </c>
      <c r="G337" s="160" t="s">
        <v>146</v>
      </c>
      <c r="H337" s="161">
        <v>181.8</v>
      </c>
      <c r="I337" s="162"/>
      <c r="J337" s="163">
        <f t="shared" ref="J337:J348" si="70">ROUND(I337*H337,2)</f>
        <v>0</v>
      </c>
      <c r="K337" s="159" t="s">
        <v>147</v>
      </c>
      <c r="L337" s="31"/>
      <c r="M337" s="164" t="s">
        <v>1</v>
      </c>
      <c r="N337" s="165" t="s">
        <v>37</v>
      </c>
      <c r="O337" s="56"/>
      <c r="P337" s="166">
        <f t="shared" ref="P337:P348" si="71">O337*H337</f>
        <v>0</v>
      </c>
      <c r="Q337" s="166">
        <v>0</v>
      </c>
      <c r="R337" s="166">
        <f t="shared" ref="R337:R348" si="72">Q337*H337</f>
        <v>0</v>
      </c>
      <c r="S337" s="166">
        <v>0</v>
      </c>
      <c r="T337" s="167">
        <f t="shared" ref="T337:T348" si="73">S337*H337</f>
        <v>0</v>
      </c>
      <c r="U337" s="30"/>
      <c r="V337" s="30"/>
      <c r="W337" s="30"/>
      <c r="X337" s="30"/>
      <c r="Y337" s="30"/>
      <c r="Z337" s="30"/>
      <c r="AA337" s="30"/>
      <c r="AB337" s="30"/>
      <c r="AC337" s="30"/>
      <c r="AD337" s="30"/>
      <c r="AE337" s="30"/>
      <c r="AR337" s="168" t="s">
        <v>194</v>
      </c>
      <c r="AT337" s="168" t="s">
        <v>143</v>
      </c>
      <c r="AU337" s="168" t="s">
        <v>80</v>
      </c>
      <c r="AY337" s="15" t="s">
        <v>142</v>
      </c>
      <c r="BE337" s="169">
        <f t="shared" ref="BE337:BE348" si="74">IF(N337="základní",J337,0)</f>
        <v>0</v>
      </c>
      <c r="BF337" s="169">
        <f t="shared" ref="BF337:BF348" si="75">IF(N337="snížená",J337,0)</f>
        <v>0</v>
      </c>
      <c r="BG337" s="169">
        <f t="shared" ref="BG337:BG348" si="76">IF(N337="zákl. přenesená",J337,0)</f>
        <v>0</v>
      </c>
      <c r="BH337" s="169">
        <f t="shared" ref="BH337:BH348" si="77">IF(N337="sníž. přenesená",J337,0)</f>
        <v>0</v>
      </c>
      <c r="BI337" s="169">
        <f t="shared" ref="BI337:BI348" si="78">IF(N337="nulová",J337,0)</f>
        <v>0</v>
      </c>
      <c r="BJ337" s="15" t="s">
        <v>80</v>
      </c>
      <c r="BK337" s="169">
        <f t="shared" ref="BK337:BK348" si="79">ROUND(I337*H337,2)</f>
        <v>0</v>
      </c>
      <c r="BL337" s="15" t="s">
        <v>194</v>
      </c>
      <c r="BM337" s="168" t="s">
        <v>686</v>
      </c>
    </row>
    <row r="338" spans="1:65" s="2" customFormat="1" ht="24" customHeight="1">
      <c r="A338" s="30"/>
      <c r="B338" s="156"/>
      <c r="C338" s="157" t="s">
        <v>459</v>
      </c>
      <c r="D338" s="157" t="s">
        <v>143</v>
      </c>
      <c r="E338" s="158" t="s">
        <v>687</v>
      </c>
      <c r="F338" s="159" t="s">
        <v>688</v>
      </c>
      <c r="G338" s="160" t="s">
        <v>146</v>
      </c>
      <c r="H338" s="161">
        <v>31.5</v>
      </c>
      <c r="I338" s="162"/>
      <c r="J338" s="163">
        <f t="shared" si="70"/>
        <v>0</v>
      </c>
      <c r="K338" s="159" t="s">
        <v>147</v>
      </c>
      <c r="L338" s="31"/>
      <c r="M338" s="164" t="s">
        <v>1</v>
      </c>
      <c r="N338" s="165" t="s">
        <v>37</v>
      </c>
      <c r="O338" s="56"/>
      <c r="P338" s="166">
        <f t="shared" si="71"/>
        <v>0</v>
      </c>
      <c r="Q338" s="166">
        <v>0</v>
      </c>
      <c r="R338" s="166">
        <f t="shared" si="72"/>
        <v>0</v>
      </c>
      <c r="S338" s="166">
        <v>0</v>
      </c>
      <c r="T338" s="167">
        <f t="shared" si="73"/>
        <v>0</v>
      </c>
      <c r="U338" s="30"/>
      <c r="V338" s="30"/>
      <c r="W338" s="30"/>
      <c r="X338" s="30"/>
      <c r="Y338" s="30"/>
      <c r="Z338" s="30"/>
      <c r="AA338" s="30"/>
      <c r="AB338" s="30"/>
      <c r="AC338" s="30"/>
      <c r="AD338" s="30"/>
      <c r="AE338" s="30"/>
      <c r="AR338" s="168" t="s">
        <v>194</v>
      </c>
      <c r="AT338" s="168" t="s">
        <v>143</v>
      </c>
      <c r="AU338" s="168" t="s">
        <v>80</v>
      </c>
      <c r="AY338" s="15" t="s">
        <v>142</v>
      </c>
      <c r="BE338" s="169">
        <f t="shared" si="74"/>
        <v>0</v>
      </c>
      <c r="BF338" s="169">
        <f t="shared" si="75"/>
        <v>0</v>
      </c>
      <c r="BG338" s="169">
        <f t="shared" si="76"/>
        <v>0</v>
      </c>
      <c r="BH338" s="169">
        <f t="shared" si="77"/>
        <v>0</v>
      </c>
      <c r="BI338" s="169">
        <f t="shared" si="78"/>
        <v>0</v>
      </c>
      <c r="BJ338" s="15" t="s">
        <v>80</v>
      </c>
      <c r="BK338" s="169">
        <f t="shared" si="79"/>
        <v>0</v>
      </c>
      <c r="BL338" s="15" t="s">
        <v>194</v>
      </c>
      <c r="BM338" s="168" t="s">
        <v>689</v>
      </c>
    </row>
    <row r="339" spans="1:65" s="2" customFormat="1" ht="16.5" customHeight="1">
      <c r="A339" s="30"/>
      <c r="B339" s="156"/>
      <c r="C339" s="157" t="s">
        <v>690</v>
      </c>
      <c r="D339" s="157" t="s">
        <v>143</v>
      </c>
      <c r="E339" s="158" t="s">
        <v>691</v>
      </c>
      <c r="F339" s="159" t="s">
        <v>692</v>
      </c>
      <c r="G339" s="160" t="s">
        <v>280</v>
      </c>
      <c r="H339" s="161">
        <v>2</v>
      </c>
      <c r="I339" s="162"/>
      <c r="J339" s="163">
        <f t="shared" si="70"/>
        <v>0</v>
      </c>
      <c r="K339" s="159" t="s">
        <v>147</v>
      </c>
      <c r="L339" s="31"/>
      <c r="M339" s="164" t="s">
        <v>1</v>
      </c>
      <c r="N339" s="165" t="s">
        <v>37</v>
      </c>
      <c r="O339" s="56"/>
      <c r="P339" s="166">
        <f t="shared" si="71"/>
        <v>0</v>
      </c>
      <c r="Q339" s="166">
        <v>0</v>
      </c>
      <c r="R339" s="166">
        <f t="shared" si="72"/>
        <v>0</v>
      </c>
      <c r="S339" s="166">
        <v>0</v>
      </c>
      <c r="T339" s="167">
        <f t="shared" si="73"/>
        <v>0</v>
      </c>
      <c r="U339" s="30"/>
      <c r="V339" s="30"/>
      <c r="W339" s="30"/>
      <c r="X339" s="30"/>
      <c r="Y339" s="30"/>
      <c r="Z339" s="30"/>
      <c r="AA339" s="30"/>
      <c r="AB339" s="30"/>
      <c r="AC339" s="30"/>
      <c r="AD339" s="30"/>
      <c r="AE339" s="30"/>
      <c r="AR339" s="168" t="s">
        <v>194</v>
      </c>
      <c r="AT339" s="168" t="s">
        <v>143</v>
      </c>
      <c r="AU339" s="168" t="s">
        <v>80</v>
      </c>
      <c r="AY339" s="15" t="s">
        <v>142</v>
      </c>
      <c r="BE339" s="169">
        <f t="shared" si="74"/>
        <v>0</v>
      </c>
      <c r="BF339" s="169">
        <f t="shared" si="75"/>
        <v>0</v>
      </c>
      <c r="BG339" s="169">
        <f t="shared" si="76"/>
        <v>0</v>
      </c>
      <c r="BH339" s="169">
        <f t="shared" si="77"/>
        <v>0</v>
      </c>
      <c r="BI339" s="169">
        <f t="shared" si="78"/>
        <v>0</v>
      </c>
      <c r="BJ339" s="15" t="s">
        <v>80</v>
      </c>
      <c r="BK339" s="169">
        <f t="shared" si="79"/>
        <v>0</v>
      </c>
      <c r="BL339" s="15" t="s">
        <v>194</v>
      </c>
      <c r="BM339" s="168" t="s">
        <v>693</v>
      </c>
    </row>
    <row r="340" spans="1:65" s="2" customFormat="1" ht="24" customHeight="1">
      <c r="A340" s="30"/>
      <c r="B340" s="156"/>
      <c r="C340" s="157" t="s">
        <v>462</v>
      </c>
      <c r="D340" s="157" t="s">
        <v>143</v>
      </c>
      <c r="E340" s="158" t="s">
        <v>694</v>
      </c>
      <c r="F340" s="159" t="s">
        <v>695</v>
      </c>
      <c r="G340" s="160" t="s">
        <v>146</v>
      </c>
      <c r="H340" s="161">
        <v>181.8</v>
      </c>
      <c r="I340" s="162"/>
      <c r="J340" s="163">
        <f t="shared" si="70"/>
        <v>0</v>
      </c>
      <c r="K340" s="159" t="s">
        <v>1</v>
      </c>
      <c r="L340" s="31"/>
      <c r="M340" s="164" t="s">
        <v>1</v>
      </c>
      <c r="N340" s="165" t="s">
        <v>37</v>
      </c>
      <c r="O340" s="56"/>
      <c r="P340" s="166">
        <f t="shared" si="71"/>
        <v>0</v>
      </c>
      <c r="Q340" s="166">
        <v>0</v>
      </c>
      <c r="R340" s="166">
        <f t="shared" si="72"/>
        <v>0</v>
      </c>
      <c r="S340" s="166">
        <v>0</v>
      </c>
      <c r="T340" s="167">
        <f t="shared" si="73"/>
        <v>0</v>
      </c>
      <c r="U340" s="30"/>
      <c r="V340" s="30"/>
      <c r="W340" s="30"/>
      <c r="X340" s="30"/>
      <c r="Y340" s="30"/>
      <c r="Z340" s="30"/>
      <c r="AA340" s="30"/>
      <c r="AB340" s="30"/>
      <c r="AC340" s="30"/>
      <c r="AD340" s="30"/>
      <c r="AE340" s="30"/>
      <c r="AR340" s="168" t="s">
        <v>194</v>
      </c>
      <c r="AT340" s="168" t="s">
        <v>143</v>
      </c>
      <c r="AU340" s="168" t="s">
        <v>80</v>
      </c>
      <c r="AY340" s="15" t="s">
        <v>142</v>
      </c>
      <c r="BE340" s="169">
        <f t="shared" si="74"/>
        <v>0</v>
      </c>
      <c r="BF340" s="169">
        <f t="shared" si="75"/>
        <v>0</v>
      </c>
      <c r="BG340" s="169">
        <f t="shared" si="76"/>
        <v>0</v>
      </c>
      <c r="BH340" s="169">
        <f t="shared" si="77"/>
        <v>0</v>
      </c>
      <c r="BI340" s="169">
        <f t="shared" si="78"/>
        <v>0</v>
      </c>
      <c r="BJ340" s="15" t="s">
        <v>80</v>
      </c>
      <c r="BK340" s="169">
        <f t="shared" si="79"/>
        <v>0</v>
      </c>
      <c r="BL340" s="15" t="s">
        <v>194</v>
      </c>
      <c r="BM340" s="168" t="s">
        <v>696</v>
      </c>
    </row>
    <row r="341" spans="1:65" s="2" customFormat="1" ht="24" customHeight="1">
      <c r="A341" s="30"/>
      <c r="B341" s="156"/>
      <c r="C341" s="157" t="s">
        <v>697</v>
      </c>
      <c r="D341" s="157" t="s">
        <v>143</v>
      </c>
      <c r="E341" s="158" t="s">
        <v>698</v>
      </c>
      <c r="F341" s="159" t="s">
        <v>699</v>
      </c>
      <c r="G341" s="160" t="s">
        <v>224</v>
      </c>
      <c r="H341" s="161">
        <v>54</v>
      </c>
      <c r="I341" s="162"/>
      <c r="J341" s="163">
        <f t="shared" si="70"/>
        <v>0</v>
      </c>
      <c r="K341" s="159" t="s">
        <v>1</v>
      </c>
      <c r="L341" s="31"/>
      <c r="M341" s="164" t="s">
        <v>1</v>
      </c>
      <c r="N341" s="165" t="s">
        <v>37</v>
      </c>
      <c r="O341" s="56"/>
      <c r="P341" s="166">
        <f t="shared" si="71"/>
        <v>0</v>
      </c>
      <c r="Q341" s="166">
        <v>0</v>
      </c>
      <c r="R341" s="166">
        <f t="shared" si="72"/>
        <v>0</v>
      </c>
      <c r="S341" s="166">
        <v>0</v>
      </c>
      <c r="T341" s="167">
        <f t="shared" si="73"/>
        <v>0</v>
      </c>
      <c r="U341" s="30"/>
      <c r="V341" s="30"/>
      <c r="W341" s="30"/>
      <c r="X341" s="30"/>
      <c r="Y341" s="30"/>
      <c r="Z341" s="30"/>
      <c r="AA341" s="30"/>
      <c r="AB341" s="30"/>
      <c r="AC341" s="30"/>
      <c r="AD341" s="30"/>
      <c r="AE341" s="30"/>
      <c r="AR341" s="168" t="s">
        <v>194</v>
      </c>
      <c r="AT341" s="168" t="s">
        <v>143</v>
      </c>
      <c r="AU341" s="168" t="s">
        <v>80</v>
      </c>
      <c r="AY341" s="15" t="s">
        <v>142</v>
      </c>
      <c r="BE341" s="169">
        <f t="shared" si="74"/>
        <v>0</v>
      </c>
      <c r="BF341" s="169">
        <f t="shared" si="75"/>
        <v>0</v>
      </c>
      <c r="BG341" s="169">
        <f t="shared" si="76"/>
        <v>0</v>
      </c>
      <c r="BH341" s="169">
        <f t="shared" si="77"/>
        <v>0</v>
      </c>
      <c r="BI341" s="169">
        <f t="shared" si="78"/>
        <v>0</v>
      </c>
      <c r="BJ341" s="15" t="s">
        <v>80</v>
      </c>
      <c r="BK341" s="169">
        <f t="shared" si="79"/>
        <v>0</v>
      </c>
      <c r="BL341" s="15" t="s">
        <v>194</v>
      </c>
      <c r="BM341" s="168" t="s">
        <v>700</v>
      </c>
    </row>
    <row r="342" spans="1:65" s="2" customFormat="1" ht="24" customHeight="1">
      <c r="A342" s="30"/>
      <c r="B342" s="156"/>
      <c r="C342" s="157" t="s">
        <v>466</v>
      </c>
      <c r="D342" s="157" t="s">
        <v>143</v>
      </c>
      <c r="E342" s="158" t="s">
        <v>701</v>
      </c>
      <c r="F342" s="159" t="s">
        <v>702</v>
      </c>
      <c r="G342" s="160" t="s">
        <v>224</v>
      </c>
      <c r="H342" s="161">
        <v>45.3</v>
      </c>
      <c r="I342" s="162"/>
      <c r="J342" s="163">
        <f t="shared" si="70"/>
        <v>0</v>
      </c>
      <c r="K342" s="159" t="s">
        <v>1</v>
      </c>
      <c r="L342" s="31"/>
      <c r="M342" s="164" t="s">
        <v>1</v>
      </c>
      <c r="N342" s="165" t="s">
        <v>37</v>
      </c>
      <c r="O342" s="56"/>
      <c r="P342" s="166">
        <f t="shared" si="71"/>
        <v>0</v>
      </c>
      <c r="Q342" s="166">
        <v>0</v>
      </c>
      <c r="R342" s="166">
        <f t="shared" si="72"/>
        <v>0</v>
      </c>
      <c r="S342" s="166">
        <v>0</v>
      </c>
      <c r="T342" s="167">
        <f t="shared" si="73"/>
        <v>0</v>
      </c>
      <c r="U342" s="30"/>
      <c r="V342" s="30"/>
      <c r="W342" s="30"/>
      <c r="X342" s="30"/>
      <c r="Y342" s="30"/>
      <c r="Z342" s="30"/>
      <c r="AA342" s="30"/>
      <c r="AB342" s="30"/>
      <c r="AC342" s="30"/>
      <c r="AD342" s="30"/>
      <c r="AE342" s="30"/>
      <c r="AR342" s="168" t="s">
        <v>194</v>
      </c>
      <c r="AT342" s="168" t="s">
        <v>143</v>
      </c>
      <c r="AU342" s="168" t="s">
        <v>80</v>
      </c>
      <c r="AY342" s="15" t="s">
        <v>142</v>
      </c>
      <c r="BE342" s="169">
        <f t="shared" si="74"/>
        <v>0</v>
      </c>
      <c r="BF342" s="169">
        <f t="shared" si="75"/>
        <v>0</v>
      </c>
      <c r="BG342" s="169">
        <f t="shared" si="76"/>
        <v>0</v>
      </c>
      <c r="BH342" s="169">
        <f t="shared" si="77"/>
        <v>0</v>
      </c>
      <c r="BI342" s="169">
        <f t="shared" si="78"/>
        <v>0</v>
      </c>
      <c r="BJ342" s="15" t="s">
        <v>80</v>
      </c>
      <c r="BK342" s="169">
        <f t="shared" si="79"/>
        <v>0</v>
      </c>
      <c r="BL342" s="15" t="s">
        <v>194</v>
      </c>
      <c r="BM342" s="168" t="s">
        <v>703</v>
      </c>
    </row>
    <row r="343" spans="1:65" s="2" customFormat="1" ht="24" customHeight="1">
      <c r="A343" s="30"/>
      <c r="B343" s="156"/>
      <c r="C343" s="157" t="s">
        <v>704</v>
      </c>
      <c r="D343" s="157" t="s">
        <v>143</v>
      </c>
      <c r="E343" s="158" t="s">
        <v>705</v>
      </c>
      <c r="F343" s="159" t="s">
        <v>706</v>
      </c>
      <c r="G343" s="160" t="s">
        <v>224</v>
      </c>
      <c r="H343" s="161">
        <v>72.099999999999994</v>
      </c>
      <c r="I343" s="162"/>
      <c r="J343" s="163">
        <f t="shared" si="70"/>
        <v>0</v>
      </c>
      <c r="K343" s="159" t="s">
        <v>1</v>
      </c>
      <c r="L343" s="31"/>
      <c r="M343" s="164" t="s">
        <v>1</v>
      </c>
      <c r="N343" s="165" t="s">
        <v>37</v>
      </c>
      <c r="O343" s="56"/>
      <c r="P343" s="166">
        <f t="shared" si="71"/>
        <v>0</v>
      </c>
      <c r="Q343" s="166">
        <v>0</v>
      </c>
      <c r="R343" s="166">
        <f t="shared" si="72"/>
        <v>0</v>
      </c>
      <c r="S343" s="166">
        <v>0</v>
      </c>
      <c r="T343" s="167">
        <f t="shared" si="73"/>
        <v>0</v>
      </c>
      <c r="U343" s="30"/>
      <c r="V343" s="30"/>
      <c r="W343" s="30"/>
      <c r="X343" s="30"/>
      <c r="Y343" s="30"/>
      <c r="Z343" s="30"/>
      <c r="AA343" s="30"/>
      <c r="AB343" s="30"/>
      <c r="AC343" s="30"/>
      <c r="AD343" s="30"/>
      <c r="AE343" s="30"/>
      <c r="AR343" s="168" t="s">
        <v>194</v>
      </c>
      <c r="AT343" s="168" t="s">
        <v>143</v>
      </c>
      <c r="AU343" s="168" t="s">
        <v>80</v>
      </c>
      <c r="AY343" s="15" t="s">
        <v>142</v>
      </c>
      <c r="BE343" s="169">
        <f t="shared" si="74"/>
        <v>0</v>
      </c>
      <c r="BF343" s="169">
        <f t="shared" si="75"/>
        <v>0</v>
      </c>
      <c r="BG343" s="169">
        <f t="shared" si="76"/>
        <v>0</v>
      </c>
      <c r="BH343" s="169">
        <f t="shared" si="77"/>
        <v>0</v>
      </c>
      <c r="BI343" s="169">
        <f t="shared" si="78"/>
        <v>0</v>
      </c>
      <c r="BJ343" s="15" t="s">
        <v>80</v>
      </c>
      <c r="BK343" s="169">
        <f t="shared" si="79"/>
        <v>0</v>
      </c>
      <c r="BL343" s="15" t="s">
        <v>194</v>
      </c>
      <c r="BM343" s="168" t="s">
        <v>707</v>
      </c>
    </row>
    <row r="344" spans="1:65" s="2" customFormat="1" ht="24" customHeight="1">
      <c r="A344" s="30"/>
      <c r="B344" s="156"/>
      <c r="C344" s="157" t="s">
        <v>469</v>
      </c>
      <c r="D344" s="157" t="s">
        <v>143</v>
      </c>
      <c r="E344" s="158" t="s">
        <v>708</v>
      </c>
      <c r="F344" s="159" t="s">
        <v>709</v>
      </c>
      <c r="G344" s="160" t="s">
        <v>224</v>
      </c>
      <c r="H344" s="161">
        <v>24.3</v>
      </c>
      <c r="I344" s="162"/>
      <c r="J344" s="163">
        <f t="shared" si="70"/>
        <v>0</v>
      </c>
      <c r="K344" s="159" t="s">
        <v>1</v>
      </c>
      <c r="L344" s="31"/>
      <c r="M344" s="164" t="s">
        <v>1</v>
      </c>
      <c r="N344" s="165" t="s">
        <v>37</v>
      </c>
      <c r="O344" s="56"/>
      <c r="P344" s="166">
        <f t="shared" si="71"/>
        <v>0</v>
      </c>
      <c r="Q344" s="166">
        <v>0</v>
      </c>
      <c r="R344" s="166">
        <f t="shared" si="72"/>
        <v>0</v>
      </c>
      <c r="S344" s="166">
        <v>0</v>
      </c>
      <c r="T344" s="167">
        <f t="shared" si="73"/>
        <v>0</v>
      </c>
      <c r="U344" s="30"/>
      <c r="V344" s="30"/>
      <c r="W344" s="30"/>
      <c r="X344" s="30"/>
      <c r="Y344" s="30"/>
      <c r="Z344" s="30"/>
      <c r="AA344" s="30"/>
      <c r="AB344" s="30"/>
      <c r="AC344" s="30"/>
      <c r="AD344" s="30"/>
      <c r="AE344" s="30"/>
      <c r="AR344" s="168" t="s">
        <v>194</v>
      </c>
      <c r="AT344" s="168" t="s">
        <v>143</v>
      </c>
      <c r="AU344" s="168" t="s">
        <v>80</v>
      </c>
      <c r="AY344" s="15" t="s">
        <v>142</v>
      </c>
      <c r="BE344" s="169">
        <f t="shared" si="74"/>
        <v>0</v>
      </c>
      <c r="BF344" s="169">
        <f t="shared" si="75"/>
        <v>0</v>
      </c>
      <c r="BG344" s="169">
        <f t="shared" si="76"/>
        <v>0</v>
      </c>
      <c r="BH344" s="169">
        <f t="shared" si="77"/>
        <v>0</v>
      </c>
      <c r="BI344" s="169">
        <f t="shared" si="78"/>
        <v>0</v>
      </c>
      <c r="BJ344" s="15" t="s">
        <v>80</v>
      </c>
      <c r="BK344" s="169">
        <f t="shared" si="79"/>
        <v>0</v>
      </c>
      <c r="BL344" s="15" t="s">
        <v>194</v>
      </c>
      <c r="BM344" s="168" t="s">
        <v>710</v>
      </c>
    </row>
    <row r="345" spans="1:65" s="2" customFormat="1" ht="24" customHeight="1">
      <c r="A345" s="30"/>
      <c r="B345" s="156"/>
      <c r="C345" s="157" t="s">
        <v>711</v>
      </c>
      <c r="D345" s="157" t="s">
        <v>143</v>
      </c>
      <c r="E345" s="158" t="s">
        <v>712</v>
      </c>
      <c r="F345" s="159" t="s">
        <v>713</v>
      </c>
      <c r="G345" s="160" t="s">
        <v>224</v>
      </c>
      <c r="H345" s="161">
        <v>11.3</v>
      </c>
      <c r="I345" s="162"/>
      <c r="J345" s="163">
        <f t="shared" si="70"/>
        <v>0</v>
      </c>
      <c r="K345" s="159" t="s">
        <v>1</v>
      </c>
      <c r="L345" s="31"/>
      <c r="M345" s="164" t="s">
        <v>1</v>
      </c>
      <c r="N345" s="165" t="s">
        <v>37</v>
      </c>
      <c r="O345" s="56"/>
      <c r="P345" s="166">
        <f t="shared" si="71"/>
        <v>0</v>
      </c>
      <c r="Q345" s="166">
        <v>0</v>
      </c>
      <c r="R345" s="166">
        <f t="shared" si="72"/>
        <v>0</v>
      </c>
      <c r="S345" s="166">
        <v>0</v>
      </c>
      <c r="T345" s="167">
        <f t="shared" si="73"/>
        <v>0</v>
      </c>
      <c r="U345" s="30"/>
      <c r="V345" s="30"/>
      <c r="W345" s="30"/>
      <c r="X345" s="30"/>
      <c r="Y345" s="30"/>
      <c r="Z345" s="30"/>
      <c r="AA345" s="30"/>
      <c r="AB345" s="30"/>
      <c r="AC345" s="30"/>
      <c r="AD345" s="30"/>
      <c r="AE345" s="30"/>
      <c r="AR345" s="168" t="s">
        <v>194</v>
      </c>
      <c r="AT345" s="168" t="s">
        <v>143</v>
      </c>
      <c r="AU345" s="168" t="s">
        <v>80</v>
      </c>
      <c r="AY345" s="15" t="s">
        <v>142</v>
      </c>
      <c r="BE345" s="169">
        <f t="shared" si="74"/>
        <v>0</v>
      </c>
      <c r="BF345" s="169">
        <f t="shared" si="75"/>
        <v>0</v>
      </c>
      <c r="BG345" s="169">
        <f t="shared" si="76"/>
        <v>0</v>
      </c>
      <c r="BH345" s="169">
        <f t="shared" si="77"/>
        <v>0</v>
      </c>
      <c r="BI345" s="169">
        <f t="shared" si="78"/>
        <v>0</v>
      </c>
      <c r="BJ345" s="15" t="s">
        <v>80</v>
      </c>
      <c r="BK345" s="169">
        <f t="shared" si="79"/>
        <v>0</v>
      </c>
      <c r="BL345" s="15" t="s">
        <v>194</v>
      </c>
      <c r="BM345" s="168" t="s">
        <v>714</v>
      </c>
    </row>
    <row r="346" spans="1:65" s="2" customFormat="1" ht="24" customHeight="1">
      <c r="A346" s="30"/>
      <c r="B346" s="156"/>
      <c r="C346" s="157" t="s">
        <v>473</v>
      </c>
      <c r="D346" s="157" t="s">
        <v>143</v>
      </c>
      <c r="E346" s="158" t="s">
        <v>715</v>
      </c>
      <c r="F346" s="159" t="s">
        <v>716</v>
      </c>
      <c r="G346" s="160" t="s">
        <v>224</v>
      </c>
      <c r="H346" s="161">
        <v>2</v>
      </c>
      <c r="I346" s="162"/>
      <c r="J346" s="163">
        <f t="shared" si="70"/>
        <v>0</v>
      </c>
      <c r="K346" s="159" t="s">
        <v>1</v>
      </c>
      <c r="L346" s="31"/>
      <c r="M346" s="164" t="s">
        <v>1</v>
      </c>
      <c r="N346" s="165" t="s">
        <v>37</v>
      </c>
      <c r="O346" s="56"/>
      <c r="P346" s="166">
        <f t="shared" si="71"/>
        <v>0</v>
      </c>
      <c r="Q346" s="166">
        <v>0</v>
      </c>
      <c r="R346" s="166">
        <f t="shared" si="72"/>
        <v>0</v>
      </c>
      <c r="S346" s="166">
        <v>0</v>
      </c>
      <c r="T346" s="167">
        <f t="shared" si="73"/>
        <v>0</v>
      </c>
      <c r="U346" s="30"/>
      <c r="V346" s="30"/>
      <c r="W346" s="30"/>
      <c r="X346" s="30"/>
      <c r="Y346" s="30"/>
      <c r="Z346" s="30"/>
      <c r="AA346" s="30"/>
      <c r="AB346" s="30"/>
      <c r="AC346" s="30"/>
      <c r="AD346" s="30"/>
      <c r="AE346" s="30"/>
      <c r="AR346" s="168" t="s">
        <v>194</v>
      </c>
      <c r="AT346" s="168" t="s">
        <v>143</v>
      </c>
      <c r="AU346" s="168" t="s">
        <v>80</v>
      </c>
      <c r="AY346" s="15" t="s">
        <v>142</v>
      </c>
      <c r="BE346" s="169">
        <f t="shared" si="74"/>
        <v>0</v>
      </c>
      <c r="BF346" s="169">
        <f t="shared" si="75"/>
        <v>0</v>
      </c>
      <c r="BG346" s="169">
        <f t="shared" si="76"/>
        <v>0</v>
      </c>
      <c r="BH346" s="169">
        <f t="shared" si="77"/>
        <v>0</v>
      </c>
      <c r="BI346" s="169">
        <f t="shared" si="78"/>
        <v>0</v>
      </c>
      <c r="BJ346" s="15" t="s">
        <v>80</v>
      </c>
      <c r="BK346" s="169">
        <f t="shared" si="79"/>
        <v>0</v>
      </c>
      <c r="BL346" s="15" t="s">
        <v>194</v>
      </c>
      <c r="BM346" s="168" t="s">
        <v>717</v>
      </c>
    </row>
    <row r="347" spans="1:65" s="2" customFormat="1" ht="24" customHeight="1">
      <c r="A347" s="30"/>
      <c r="B347" s="156"/>
      <c r="C347" s="157" t="s">
        <v>718</v>
      </c>
      <c r="D347" s="157" t="s">
        <v>143</v>
      </c>
      <c r="E347" s="158" t="s">
        <v>719</v>
      </c>
      <c r="F347" s="159" t="s">
        <v>720</v>
      </c>
      <c r="G347" s="160" t="s">
        <v>224</v>
      </c>
      <c r="H347" s="161">
        <v>2</v>
      </c>
      <c r="I347" s="162"/>
      <c r="J347" s="163">
        <f t="shared" si="70"/>
        <v>0</v>
      </c>
      <c r="K347" s="159" t="s">
        <v>1</v>
      </c>
      <c r="L347" s="31"/>
      <c r="M347" s="164" t="s">
        <v>1</v>
      </c>
      <c r="N347" s="165" t="s">
        <v>37</v>
      </c>
      <c r="O347" s="56"/>
      <c r="P347" s="166">
        <f t="shared" si="71"/>
        <v>0</v>
      </c>
      <c r="Q347" s="166">
        <v>0</v>
      </c>
      <c r="R347" s="166">
        <f t="shared" si="72"/>
        <v>0</v>
      </c>
      <c r="S347" s="166">
        <v>0</v>
      </c>
      <c r="T347" s="167">
        <f t="shared" si="73"/>
        <v>0</v>
      </c>
      <c r="U347" s="30"/>
      <c r="V347" s="30"/>
      <c r="W347" s="30"/>
      <c r="X347" s="30"/>
      <c r="Y347" s="30"/>
      <c r="Z347" s="30"/>
      <c r="AA347" s="30"/>
      <c r="AB347" s="30"/>
      <c r="AC347" s="30"/>
      <c r="AD347" s="30"/>
      <c r="AE347" s="30"/>
      <c r="AR347" s="168" t="s">
        <v>194</v>
      </c>
      <c r="AT347" s="168" t="s">
        <v>143</v>
      </c>
      <c r="AU347" s="168" t="s">
        <v>80</v>
      </c>
      <c r="AY347" s="15" t="s">
        <v>142</v>
      </c>
      <c r="BE347" s="169">
        <f t="shared" si="74"/>
        <v>0</v>
      </c>
      <c r="BF347" s="169">
        <f t="shared" si="75"/>
        <v>0</v>
      </c>
      <c r="BG347" s="169">
        <f t="shared" si="76"/>
        <v>0</v>
      </c>
      <c r="BH347" s="169">
        <f t="shared" si="77"/>
        <v>0</v>
      </c>
      <c r="BI347" s="169">
        <f t="shared" si="78"/>
        <v>0</v>
      </c>
      <c r="BJ347" s="15" t="s">
        <v>80</v>
      </c>
      <c r="BK347" s="169">
        <f t="shared" si="79"/>
        <v>0</v>
      </c>
      <c r="BL347" s="15" t="s">
        <v>194</v>
      </c>
      <c r="BM347" s="168" t="s">
        <v>721</v>
      </c>
    </row>
    <row r="348" spans="1:65" s="2" customFormat="1" ht="24" customHeight="1">
      <c r="A348" s="30"/>
      <c r="B348" s="156"/>
      <c r="C348" s="157" t="s">
        <v>476</v>
      </c>
      <c r="D348" s="157" t="s">
        <v>143</v>
      </c>
      <c r="E348" s="158" t="s">
        <v>722</v>
      </c>
      <c r="F348" s="159" t="s">
        <v>723</v>
      </c>
      <c r="G348" s="160" t="s">
        <v>280</v>
      </c>
      <c r="H348" s="161">
        <v>37.985999999999997</v>
      </c>
      <c r="I348" s="162"/>
      <c r="J348" s="163">
        <f t="shared" si="70"/>
        <v>0</v>
      </c>
      <c r="K348" s="159" t="s">
        <v>147</v>
      </c>
      <c r="L348" s="31"/>
      <c r="M348" s="164" t="s">
        <v>1</v>
      </c>
      <c r="N348" s="165" t="s">
        <v>37</v>
      </c>
      <c r="O348" s="56"/>
      <c r="P348" s="166">
        <f t="shared" si="71"/>
        <v>0</v>
      </c>
      <c r="Q348" s="166">
        <v>0</v>
      </c>
      <c r="R348" s="166">
        <f t="shared" si="72"/>
        <v>0</v>
      </c>
      <c r="S348" s="166">
        <v>0</v>
      </c>
      <c r="T348" s="167">
        <f t="shared" si="73"/>
        <v>0</v>
      </c>
      <c r="U348" s="30"/>
      <c r="V348" s="30"/>
      <c r="W348" s="30"/>
      <c r="X348" s="30"/>
      <c r="Y348" s="30"/>
      <c r="Z348" s="30"/>
      <c r="AA348" s="30"/>
      <c r="AB348" s="30"/>
      <c r="AC348" s="30"/>
      <c r="AD348" s="30"/>
      <c r="AE348" s="30"/>
      <c r="AR348" s="168" t="s">
        <v>194</v>
      </c>
      <c r="AT348" s="168" t="s">
        <v>143</v>
      </c>
      <c r="AU348" s="168" t="s">
        <v>80</v>
      </c>
      <c r="AY348" s="15" t="s">
        <v>142</v>
      </c>
      <c r="BE348" s="169">
        <f t="shared" si="74"/>
        <v>0</v>
      </c>
      <c r="BF348" s="169">
        <f t="shared" si="75"/>
        <v>0</v>
      </c>
      <c r="BG348" s="169">
        <f t="shared" si="76"/>
        <v>0</v>
      </c>
      <c r="BH348" s="169">
        <f t="shared" si="77"/>
        <v>0</v>
      </c>
      <c r="BI348" s="169">
        <f t="shared" si="78"/>
        <v>0</v>
      </c>
      <c r="BJ348" s="15" t="s">
        <v>80</v>
      </c>
      <c r="BK348" s="169">
        <f t="shared" si="79"/>
        <v>0</v>
      </c>
      <c r="BL348" s="15" t="s">
        <v>194</v>
      </c>
      <c r="BM348" s="168" t="s">
        <v>724</v>
      </c>
    </row>
    <row r="349" spans="1:65" s="13" customFormat="1" ht="11.25">
      <c r="B349" s="170"/>
      <c r="D349" s="171" t="s">
        <v>153</v>
      </c>
      <c r="E349" s="172" t="s">
        <v>1</v>
      </c>
      <c r="F349" s="173" t="s">
        <v>725</v>
      </c>
      <c r="H349" s="174">
        <v>37.985999999999997</v>
      </c>
      <c r="I349" s="175"/>
      <c r="L349" s="170"/>
      <c r="M349" s="176"/>
      <c r="N349" s="177"/>
      <c r="O349" s="177"/>
      <c r="P349" s="177"/>
      <c r="Q349" s="177"/>
      <c r="R349" s="177"/>
      <c r="S349" s="177"/>
      <c r="T349" s="178"/>
      <c r="AT349" s="172" t="s">
        <v>153</v>
      </c>
      <c r="AU349" s="172" t="s">
        <v>80</v>
      </c>
      <c r="AV349" s="13" t="s">
        <v>82</v>
      </c>
      <c r="AW349" s="13" t="s">
        <v>29</v>
      </c>
      <c r="AX349" s="13" t="s">
        <v>80</v>
      </c>
      <c r="AY349" s="172" t="s">
        <v>142</v>
      </c>
    </row>
    <row r="350" spans="1:65" s="2" customFormat="1" ht="24" customHeight="1">
      <c r="A350" s="30"/>
      <c r="B350" s="156"/>
      <c r="C350" s="157" t="s">
        <v>726</v>
      </c>
      <c r="D350" s="157" t="s">
        <v>143</v>
      </c>
      <c r="E350" s="158" t="s">
        <v>727</v>
      </c>
      <c r="F350" s="159" t="s">
        <v>728</v>
      </c>
      <c r="G350" s="160" t="s">
        <v>656</v>
      </c>
      <c r="H350" s="191"/>
      <c r="I350" s="162"/>
      <c r="J350" s="163">
        <f>ROUND(I350*H350,2)</f>
        <v>0</v>
      </c>
      <c r="K350" s="159" t="s">
        <v>147</v>
      </c>
      <c r="L350" s="31"/>
      <c r="M350" s="164" t="s">
        <v>1</v>
      </c>
      <c r="N350" s="165" t="s">
        <v>37</v>
      </c>
      <c r="O350" s="56"/>
      <c r="P350" s="166">
        <f>O350*H350</f>
        <v>0</v>
      </c>
      <c r="Q350" s="166">
        <v>0</v>
      </c>
      <c r="R350" s="166">
        <f>Q350*H350</f>
        <v>0</v>
      </c>
      <c r="S350" s="166">
        <v>0</v>
      </c>
      <c r="T350" s="167">
        <f>S350*H350</f>
        <v>0</v>
      </c>
      <c r="U350" s="30"/>
      <c r="V350" s="30"/>
      <c r="W350" s="30"/>
      <c r="X350" s="30"/>
      <c r="Y350" s="30"/>
      <c r="Z350" s="30"/>
      <c r="AA350" s="30"/>
      <c r="AB350" s="30"/>
      <c r="AC350" s="30"/>
      <c r="AD350" s="30"/>
      <c r="AE350" s="30"/>
      <c r="AR350" s="168" t="s">
        <v>194</v>
      </c>
      <c r="AT350" s="168" t="s">
        <v>143</v>
      </c>
      <c r="AU350" s="168" t="s">
        <v>80</v>
      </c>
      <c r="AY350" s="15" t="s">
        <v>142</v>
      </c>
      <c r="BE350" s="169">
        <f>IF(N350="základní",J350,0)</f>
        <v>0</v>
      </c>
      <c r="BF350" s="169">
        <f>IF(N350="snížená",J350,0)</f>
        <v>0</v>
      </c>
      <c r="BG350" s="169">
        <f>IF(N350="zákl. přenesená",J350,0)</f>
        <v>0</v>
      </c>
      <c r="BH350" s="169">
        <f>IF(N350="sníž. přenesená",J350,0)</f>
        <v>0</v>
      </c>
      <c r="BI350" s="169">
        <f>IF(N350="nulová",J350,0)</f>
        <v>0</v>
      </c>
      <c r="BJ350" s="15" t="s">
        <v>80</v>
      </c>
      <c r="BK350" s="169">
        <f>ROUND(I350*H350,2)</f>
        <v>0</v>
      </c>
      <c r="BL350" s="15" t="s">
        <v>194</v>
      </c>
      <c r="BM350" s="168" t="s">
        <v>729</v>
      </c>
    </row>
    <row r="351" spans="1:65" s="2" customFormat="1" ht="16.5" customHeight="1">
      <c r="A351" s="30"/>
      <c r="B351" s="156"/>
      <c r="C351" s="157" t="s">
        <v>481</v>
      </c>
      <c r="D351" s="157" t="s">
        <v>143</v>
      </c>
      <c r="E351" s="158" t="s">
        <v>730</v>
      </c>
      <c r="F351" s="159" t="s">
        <v>731</v>
      </c>
      <c r="G351" s="160" t="s">
        <v>280</v>
      </c>
      <c r="H351" s="161">
        <v>1</v>
      </c>
      <c r="I351" s="162"/>
      <c r="J351" s="163">
        <f>ROUND(I351*H351,2)</f>
        <v>0</v>
      </c>
      <c r="K351" s="159" t="s">
        <v>1</v>
      </c>
      <c r="L351" s="31"/>
      <c r="M351" s="164" t="s">
        <v>1</v>
      </c>
      <c r="N351" s="165" t="s">
        <v>37</v>
      </c>
      <c r="O351" s="56"/>
      <c r="P351" s="166">
        <f>O351*H351</f>
        <v>0</v>
      </c>
      <c r="Q351" s="166">
        <v>0</v>
      </c>
      <c r="R351" s="166">
        <f>Q351*H351</f>
        <v>0</v>
      </c>
      <c r="S351" s="166">
        <v>0</v>
      </c>
      <c r="T351" s="167">
        <f>S351*H351</f>
        <v>0</v>
      </c>
      <c r="U351" s="30"/>
      <c r="V351" s="30"/>
      <c r="W351" s="30"/>
      <c r="X351" s="30"/>
      <c r="Y351" s="30"/>
      <c r="Z351" s="30"/>
      <c r="AA351" s="30"/>
      <c r="AB351" s="30"/>
      <c r="AC351" s="30"/>
      <c r="AD351" s="30"/>
      <c r="AE351" s="30"/>
      <c r="AR351" s="168" t="s">
        <v>194</v>
      </c>
      <c r="AT351" s="168" t="s">
        <v>143</v>
      </c>
      <c r="AU351" s="168" t="s">
        <v>80</v>
      </c>
      <c r="AY351" s="15" t="s">
        <v>142</v>
      </c>
      <c r="BE351" s="169">
        <f>IF(N351="základní",J351,0)</f>
        <v>0</v>
      </c>
      <c r="BF351" s="169">
        <f>IF(N351="snížená",J351,0)</f>
        <v>0</v>
      </c>
      <c r="BG351" s="169">
        <f>IF(N351="zákl. přenesená",J351,0)</f>
        <v>0</v>
      </c>
      <c r="BH351" s="169">
        <f>IF(N351="sníž. přenesená",J351,0)</f>
        <v>0</v>
      </c>
      <c r="BI351" s="169">
        <f>IF(N351="nulová",J351,0)</f>
        <v>0</v>
      </c>
      <c r="BJ351" s="15" t="s">
        <v>80</v>
      </c>
      <c r="BK351" s="169">
        <f>ROUND(I351*H351,2)</f>
        <v>0</v>
      </c>
      <c r="BL351" s="15" t="s">
        <v>194</v>
      </c>
      <c r="BM351" s="168" t="s">
        <v>732</v>
      </c>
    </row>
    <row r="352" spans="1:65" s="2" customFormat="1" ht="16.5" customHeight="1">
      <c r="A352" s="30"/>
      <c r="B352" s="156"/>
      <c r="C352" s="157" t="s">
        <v>733</v>
      </c>
      <c r="D352" s="157" t="s">
        <v>143</v>
      </c>
      <c r="E352" s="158" t="s">
        <v>734</v>
      </c>
      <c r="F352" s="159" t="s">
        <v>735</v>
      </c>
      <c r="G352" s="160" t="s">
        <v>146</v>
      </c>
      <c r="H352" s="161">
        <v>209.07</v>
      </c>
      <c r="I352" s="162"/>
      <c r="J352" s="163">
        <f>ROUND(I352*H352,2)</f>
        <v>0</v>
      </c>
      <c r="K352" s="159" t="s">
        <v>1</v>
      </c>
      <c r="L352" s="31"/>
      <c r="M352" s="164" t="s">
        <v>1</v>
      </c>
      <c r="N352" s="165" t="s">
        <v>37</v>
      </c>
      <c r="O352" s="56"/>
      <c r="P352" s="166">
        <f>O352*H352</f>
        <v>0</v>
      </c>
      <c r="Q352" s="166">
        <v>0</v>
      </c>
      <c r="R352" s="166">
        <f>Q352*H352</f>
        <v>0</v>
      </c>
      <c r="S352" s="166">
        <v>0</v>
      </c>
      <c r="T352" s="167">
        <f>S352*H352</f>
        <v>0</v>
      </c>
      <c r="U352" s="30"/>
      <c r="V352" s="30"/>
      <c r="W352" s="30"/>
      <c r="X352" s="30"/>
      <c r="Y352" s="30"/>
      <c r="Z352" s="30"/>
      <c r="AA352" s="30"/>
      <c r="AB352" s="30"/>
      <c r="AC352" s="30"/>
      <c r="AD352" s="30"/>
      <c r="AE352" s="30"/>
      <c r="AR352" s="168" t="s">
        <v>194</v>
      </c>
      <c r="AT352" s="168" t="s">
        <v>143</v>
      </c>
      <c r="AU352" s="168" t="s">
        <v>80</v>
      </c>
      <c r="AY352" s="15" t="s">
        <v>142</v>
      </c>
      <c r="BE352" s="169">
        <f>IF(N352="základní",J352,0)</f>
        <v>0</v>
      </c>
      <c r="BF352" s="169">
        <f>IF(N352="snížená",J352,0)</f>
        <v>0</v>
      </c>
      <c r="BG352" s="169">
        <f>IF(N352="zákl. přenesená",J352,0)</f>
        <v>0</v>
      </c>
      <c r="BH352" s="169">
        <f>IF(N352="sníž. přenesená",J352,0)</f>
        <v>0</v>
      </c>
      <c r="BI352" s="169">
        <f>IF(N352="nulová",J352,0)</f>
        <v>0</v>
      </c>
      <c r="BJ352" s="15" t="s">
        <v>80</v>
      </c>
      <c r="BK352" s="169">
        <f>ROUND(I352*H352,2)</f>
        <v>0</v>
      </c>
      <c r="BL352" s="15" t="s">
        <v>194</v>
      </c>
      <c r="BM352" s="168" t="s">
        <v>736</v>
      </c>
    </row>
    <row r="353" spans="1:65" s="2" customFormat="1" ht="24" customHeight="1">
      <c r="A353" s="30"/>
      <c r="B353" s="156"/>
      <c r="C353" s="157" t="s">
        <v>484</v>
      </c>
      <c r="D353" s="157" t="s">
        <v>143</v>
      </c>
      <c r="E353" s="158" t="s">
        <v>737</v>
      </c>
      <c r="F353" s="159" t="s">
        <v>738</v>
      </c>
      <c r="G353" s="160" t="s">
        <v>185</v>
      </c>
      <c r="H353" s="161">
        <v>1.4259999999999999</v>
      </c>
      <c r="I353" s="162"/>
      <c r="J353" s="163">
        <f>ROUND(I353*H353,2)</f>
        <v>0</v>
      </c>
      <c r="K353" s="159" t="s">
        <v>147</v>
      </c>
      <c r="L353" s="31"/>
      <c r="M353" s="164" t="s">
        <v>1</v>
      </c>
      <c r="N353" s="165" t="s">
        <v>37</v>
      </c>
      <c r="O353" s="56"/>
      <c r="P353" s="166">
        <f>O353*H353</f>
        <v>0</v>
      </c>
      <c r="Q353" s="166">
        <v>0</v>
      </c>
      <c r="R353" s="166">
        <f>Q353*H353</f>
        <v>0</v>
      </c>
      <c r="S353" s="166">
        <v>0</v>
      </c>
      <c r="T353" s="167">
        <f>S353*H353</f>
        <v>0</v>
      </c>
      <c r="U353" s="30"/>
      <c r="V353" s="30"/>
      <c r="W353" s="30"/>
      <c r="X353" s="30"/>
      <c r="Y353" s="30"/>
      <c r="Z353" s="30"/>
      <c r="AA353" s="30"/>
      <c r="AB353" s="30"/>
      <c r="AC353" s="30"/>
      <c r="AD353" s="30"/>
      <c r="AE353" s="30"/>
      <c r="AR353" s="168" t="s">
        <v>194</v>
      </c>
      <c r="AT353" s="168" t="s">
        <v>143</v>
      </c>
      <c r="AU353" s="168" t="s">
        <v>80</v>
      </c>
      <c r="AY353" s="15" t="s">
        <v>142</v>
      </c>
      <c r="BE353" s="169">
        <f>IF(N353="základní",J353,0)</f>
        <v>0</v>
      </c>
      <c r="BF353" s="169">
        <f>IF(N353="snížená",J353,0)</f>
        <v>0</v>
      </c>
      <c r="BG353" s="169">
        <f>IF(N353="zákl. přenesená",J353,0)</f>
        <v>0</v>
      </c>
      <c r="BH353" s="169">
        <f>IF(N353="sníž. přenesená",J353,0)</f>
        <v>0</v>
      </c>
      <c r="BI353" s="169">
        <f>IF(N353="nulová",J353,0)</f>
        <v>0</v>
      </c>
      <c r="BJ353" s="15" t="s">
        <v>80</v>
      </c>
      <c r="BK353" s="169">
        <f>ROUND(I353*H353,2)</f>
        <v>0</v>
      </c>
      <c r="BL353" s="15" t="s">
        <v>194</v>
      </c>
      <c r="BM353" s="168" t="s">
        <v>739</v>
      </c>
    </row>
    <row r="354" spans="1:65" s="12" customFormat="1" ht="25.9" customHeight="1">
      <c r="B354" s="145"/>
      <c r="D354" s="146" t="s">
        <v>71</v>
      </c>
      <c r="E354" s="147" t="s">
        <v>740</v>
      </c>
      <c r="F354" s="147" t="s">
        <v>741</v>
      </c>
      <c r="I354" s="148"/>
      <c r="J354" s="149">
        <f>BK354</f>
        <v>0</v>
      </c>
      <c r="L354" s="145"/>
      <c r="M354" s="150"/>
      <c r="N354" s="151"/>
      <c r="O354" s="151"/>
      <c r="P354" s="152">
        <f>SUM(P355:P362)</f>
        <v>0</v>
      </c>
      <c r="Q354" s="151"/>
      <c r="R354" s="152">
        <f>SUM(R355:R362)</f>
        <v>1.4677500000000001E-2</v>
      </c>
      <c r="S354" s="151"/>
      <c r="T354" s="153">
        <f>SUM(T355:T362)</f>
        <v>0</v>
      </c>
      <c r="AR354" s="146" t="s">
        <v>82</v>
      </c>
      <c r="AT354" s="154" t="s">
        <v>71</v>
      </c>
      <c r="AU354" s="154" t="s">
        <v>72</v>
      </c>
      <c r="AY354" s="146" t="s">
        <v>142</v>
      </c>
      <c r="BK354" s="155">
        <f>SUM(BK355:BK362)</f>
        <v>0</v>
      </c>
    </row>
    <row r="355" spans="1:65" s="2" customFormat="1" ht="24" customHeight="1">
      <c r="A355" s="30"/>
      <c r="B355" s="156"/>
      <c r="C355" s="157" t="s">
        <v>742</v>
      </c>
      <c r="D355" s="157" t="s">
        <v>143</v>
      </c>
      <c r="E355" s="158" t="s">
        <v>743</v>
      </c>
      <c r="F355" s="159" t="s">
        <v>744</v>
      </c>
      <c r="G355" s="160" t="s">
        <v>146</v>
      </c>
      <c r="H355" s="161">
        <v>5.7560000000000002</v>
      </c>
      <c r="I355" s="162"/>
      <c r="J355" s="163">
        <f>ROUND(I355*H355,2)</f>
        <v>0</v>
      </c>
      <c r="K355" s="159" t="s">
        <v>147</v>
      </c>
      <c r="L355" s="31"/>
      <c r="M355" s="164" t="s">
        <v>1</v>
      </c>
      <c r="N355" s="165" t="s">
        <v>37</v>
      </c>
      <c r="O355" s="56"/>
      <c r="P355" s="166">
        <f>O355*H355</f>
        <v>0</v>
      </c>
      <c r="Q355" s="166">
        <v>0</v>
      </c>
      <c r="R355" s="166">
        <f>Q355*H355</f>
        <v>0</v>
      </c>
      <c r="S355" s="166">
        <v>0</v>
      </c>
      <c r="T355" s="167">
        <f>S355*H355</f>
        <v>0</v>
      </c>
      <c r="U355" s="30"/>
      <c r="V355" s="30"/>
      <c r="W355" s="30"/>
      <c r="X355" s="30"/>
      <c r="Y355" s="30"/>
      <c r="Z355" s="30"/>
      <c r="AA355" s="30"/>
      <c r="AB355" s="30"/>
      <c r="AC355" s="30"/>
      <c r="AD355" s="30"/>
      <c r="AE355" s="30"/>
      <c r="AR355" s="168" t="s">
        <v>194</v>
      </c>
      <c r="AT355" s="168" t="s">
        <v>143</v>
      </c>
      <c r="AU355" s="168" t="s">
        <v>80</v>
      </c>
      <c r="AY355" s="15" t="s">
        <v>142</v>
      </c>
      <c r="BE355" s="169">
        <f>IF(N355="základní",J355,0)</f>
        <v>0</v>
      </c>
      <c r="BF355" s="169">
        <f>IF(N355="snížená",J355,0)</f>
        <v>0</v>
      </c>
      <c r="BG355" s="169">
        <f>IF(N355="zákl. přenesená",J355,0)</f>
        <v>0</v>
      </c>
      <c r="BH355" s="169">
        <f>IF(N355="sníž. přenesená",J355,0)</f>
        <v>0</v>
      </c>
      <c r="BI355" s="169">
        <f>IF(N355="nulová",J355,0)</f>
        <v>0</v>
      </c>
      <c r="BJ355" s="15" t="s">
        <v>80</v>
      </c>
      <c r="BK355" s="169">
        <f>ROUND(I355*H355,2)</f>
        <v>0</v>
      </c>
      <c r="BL355" s="15" t="s">
        <v>194</v>
      </c>
      <c r="BM355" s="168" t="s">
        <v>745</v>
      </c>
    </row>
    <row r="356" spans="1:65" s="13" customFormat="1" ht="11.25">
      <c r="B356" s="170"/>
      <c r="D356" s="171" t="s">
        <v>153</v>
      </c>
      <c r="E356" s="172" t="s">
        <v>1</v>
      </c>
      <c r="F356" s="173" t="s">
        <v>746</v>
      </c>
      <c r="H356" s="174">
        <v>5.7560000000000002</v>
      </c>
      <c r="I356" s="175"/>
      <c r="L356" s="170"/>
      <c r="M356" s="176"/>
      <c r="N356" s="177"/>
      <c r="O356" s="177"/>
      <c r="P356" s="177"/>
      <c r="Q356" s="177"/>
      <c r="R356" s="177"/>
      <c r="S356" s="177"/>
      <c r="T356" s="178"/>
      <c r="AT356" s="172" t="s">
        <v>153</v>
      </c>
      <c r="AU356" s="172" t="s">
        <v>80</v>
      </c>
      <c r="AV356" s="13" t="s">
        <v>82</v>
      </c>
      <c r="AW356" s="13" t="s">
        <v>29</v>
      </c>
      <c r="AX356" s="13" t="s">
        <v>80</v>
      </c>
      <c r="AY356" s="172" t="s">
        <v>142</v>
      </c>
    </row>
    <row r="357" spans="1:65" s="2" customFormat="1" ht="24" customHeight="1">
      <c r="A357" s="30"/>
      <c r="B357" s="156"/>
      <c r="C357" s="179" t="s">
        <v>488</v>
      </c>
      <c r="D357" s="179" t="s">
        <v>404</v>
      </c>
      <c r="E357" s="180" t="s">
        <v>747</v>
      </c>
      <c r="F357" s="181" t="s">
        <v>748</v>
      </c>
      <c r="G357" s="182" t="s">
        <v>146</v>
      </c>
      <c r="H357" s="183">
        <v>5.8710000000000004</v>
      </c>
      <c r="I357" s="184"/>
      <c r="J357" s="185">
        <f>ROUND(I357*H357,2)</f>
        <v>0</v>
      </c>
      <c r="K357" s="181" t="s">
        <v>147</v>
      </c>
      <c r="L357" s="186"/>
      <c r="M357" s="187" t="s">
        <v>1</v>
      </c>
      <c r="N357" s="188" t="s">
        <v>37</v>
      </c>
      <c r="O357" s="56"/>
      <c r="P357" s="166">
        <f>O357*H357</f>
        <v>0</v>
      </c>
      <c r="Q357" s="166">
        <v>2.5000000000000001E-3</v>
      </c>
      <c r="R357" s="166">
        <f>Q357*H357</f>
        <v>1.4677500000000001E-2</v>
      </c>
      <c r="S357" s="166">
        <v>0</v>
      </c>
      <c r="T357" s="167">
        <f>S357*H357</f>
        <v>0</v>
      </c>
      <c r="U357" s="30"/>
      <c r="V357" s="30"/>
      <c r="W357" s="30"/>
      <c r="X357" s="30"/>
      <c r="Y357" s="30"/>
      <c r="Z357" s="30"/>
      <c r="AA357" s="30"/>
      <c r="AB357" s="30"/>
      <c r="AC357" s="30"/>
      <c r="AD357" s="30"/>
      <c r="AE357" s="30"/>
      <c r="AR357" s="168" t="s">
        <v>257</v>
      </c>
      <c r="AT357" s="168" t="s">
        <v>404</v>
      </c>
      <c r="AU357" s="168" t="s">
        <v>80</v>
      </c>
      <c r="AY357" s="15" t="s">
        <v>142</v>
      </c>
      <c r="BE357" s="169">
        <f>IF(N357="základní",J357,0)</f>
        <v>0</v>
      </c>
      <c r="BF357" s="169">
        <f>IF(N357="snížená",J357,0)</f>
        <v>0</v>
      </c>
      <c r="BG357" s="169">
        <f>IF(N357="zákl. přenesená",J357,0)</f>
        <v>0</v>
      </c>
      <c r="BH357" s="169">
        <f>IF(N357="sníž. přenesená",J357,0)</f>
        <v>0</v>
      </c>
      <c r="BI357" s="169">
        <f>IF(N357="nulová",J357,0)</f>
        <v>0</v>
      </c>
      <c r="BJ357" s="15" t="s">
        <v>80</v>
      </c>
      <c r="BK357" s="169">
        <f>ROUND(I357*H357,2)</f>
        <v>0</v>
      </c>
      <c r="BL357" s="15" t="s">
        <v>194</v>
      </c>
      <c r="BM357" s="168" t="s">
        <v>749</v>
      </c>
    </row>
    <row r="358" spans="1:65" s="13" customFormat="1" ht="11.25">
      <c r="B358" s="170"/>
      <c r="D358" s="171" t="s">
        <v>153</v>
      </c>
      <c r="F358" s="173" t="s">
        <v>750</v>
      </c>
      <c r="H358" s="174">
        <v>5.8710000000000004</v>
      </c>
      <c r="I358" s="175"/>
      <c r="L358" s="170"/>
      <c r="M358" s="176"/>
      <c r="N358" s="177"/>
      <c r="O358" s="177"/>
      <c r="P358" s="177"/>
      <c r="Q358" s="177"/>
      <c r="R358" s="177"/>
      <c r="S358" s="177"/>
      <c r="T358" s="178"/>
      <c r="AT358" s="172" t="s">
        <v>153</v>
      </c>
      <c r="AU358" s="172" t="s">
        <v>80</v>
      </c>
      <c r="AV358" s="13" t="s">
        <v>82</v>
      </c>
      <c r="AW358" s="13" t="s">
        <v>3</v>
      </c>
      <c r="AX358" s="13" t="s">
        <v>80</v>
      </c>
      <c r="AY358" s="172" t="s">
        <v>142</v>
      </c>
    </row>
    <row r="359" spans="1:65" s="2" customFormat="1" ht="24" customHeight="1">
      <c r="A359" s="30"/>
      <c r="B359" s="156"/>
      <c r="C359" s="157" t="s">
        <v>751</v>
      </c>
      <c r="D359" s="157" t="s">
        <v>143</v>
      </c>
      <c r="E359" s="158" t="s">
        <v>752</v>
      </c>
      <c r="F359" s="159" t="s">
        <v>753</v>
      </c>
      <c r="G359" s="160" t="s">
        <v>146</v>
      </c>
      <c r="H359" s="161">
        <v>303.60000000000002</v>
      </c>
      <c r="I359" s="162"/>
      <c r="J359" s="163">
        <f>ROUND(I359*H359,2)</f>
        <v>0</v>
      </c>
      <c r="K359" s="159" t="s">
        <v>147</v>
      </c>
      <c r="L359" s="31"/>
      <c r="M359" s="164" t="s">
        <v>1</v>
      </c>
      <c r="N359" s="165" t="s">
        <v>37</v>
      </c>
      <c r="O359" s="56"/>
      <c r="P359" s="166">
        <f>O359*H359</f>
        <v>0</v>
      </c>
      <c r="Q359" s="166">
        <v>0</v>
      </c>
      <c r="R359" s="166">
        <f>Q359*H359</f>
        <v>0</v>
      </c>
      <c r="S359" s="166">
        <v>0</v>
      </c>
      <c r="T359" s="167">
        <f>S359*H359</f>
        <v>0</v>
      </c>
      <c r="U359" s="30"/>
      <c r="V359" s="30"/>
      <c r="W359" s="30"/>
      <c r="X359" s="30"/>
      <c r="Y359" s="30"/>
      <c r="Z359" s="30"/>
      <c r="AA359" s="30"/>
      <c r="AB359" s="30"/>
      <c r="AC359" s="30"/>
      <c r="AD359" s="30"/>
      <c r="AE359" s="30"/>
      <c r="AR359" s="168" t="s">
        <v>194</v>
      </c>
      <c r="AT359" s="168" t="s">
        <v>143</v>
      </c>
      <c r="AU359" s="168" t="s">
        <v>80</v>
      </c>
      <c r="AY359" s="15" t="s">
        <v>142</v>
      </c>
      <c r="BE359" s="169">
        <f>IF(N359="základní",J359,0)</f>
        <v>0</v>
      </c>
      <c r="BF359" s="169">
        <f>IF(N359="snížená",J359,0)</f>
        <v>0</v>
      </c>
      <c r="BG359" s="169">
        <f>IF(N359="zákl. přenesená",J359,0)</f>
        <v>0</v>
      </c>
      <c r="BH359" s="169">
        <f>IF(N359="sníž. přenesená",J359,0)</f>
        <v>0</v>
      </c>
      <c r="BI359" s="169">
        <f>IF(N359="nulová",J359,0)</f>
        <v>0</v>
      </c>
      <c r="BJ359" s="15" t="s">
        <v>80</v>
      </c>
      <c r="BK359" s="169">
        <f>ROUND(I359*H359,2)</f>
        <v>0</v>
      </c>
      <c r="BL359" s="15" t="s">
        <v>194</v>
      </c>
      <c r="BM359" s="168" t="s">
        <v>754</v>
      </c>
    </row>
    <row r="360" spans="1:65" s="2" customFormat="1" ht="24" customHeight="1">
      <c r="A360" s="30"/>
      <c r="B360" s="156"/>
      <c r="C360" s="157" t="s">
        <v>491</v>
      </c>
      <c r="D360" s="157" t="s">
        <v>143</v>
      </c>
      <c r="E360" s="158" t="s">
        <v>755</v>
      </c>
      <c r="F360" s="159" t="s">
        <v>756</v>
      </c>
      <c r="G360" s="160" t="s">
        <v>151</v>
      </c>
      <c r="H360" s="161">
        <v>8.3010000000000002</v>
      </c>
      <c r="I360" s="162"/>
      <c r="J360" s="163">
        <f>ROUND(I360*H360,2)</f>
        <v>0</v>
      </c>
      <c r="K360" s="159" t="s">
        <v>1</v>
      </c>
      <c r="L360" s="31"/>
      <c r="M360" s="164" t="s">
        <v>1</v>
      </c>
      <c r="N360" s="165" t="s">
        <v>37</v>
      </c>
      <c r="O360" s="56"/>
      <c r="P360" s="166">
        <f>O360*H360</f>
        <v>0</v>
      </c>
      <c r="Q360" s="166">
        <v>0</v>
      </c>
      <c r="R360" s="166">
        <f>Q360*H360</f>
        <v>0</v>
      </c>
      <c r="S360" s="166">
        <v>0</v>
      </c>
      <c r="T360" s="167">
        <f>S360*H360</f>
        <v>0</v>
      </c>
      <c r="U360" s="30"/>
      <c r="V360" s="30"/>
      <c r="W360" s="30"/>
      <c r="X360" s="30"/>
      <c r="Y360" s="30"/>
      <c r="Z360" s="30"/>
      <c r="AA360" s="30"/>
      <c r="AB360" s="30"/>
      <c r="AC360" s="30"/>
      <c r="AD360" s="30"/>
      <c r="AE360" s="30"/>
      <c r="AR360" s="168" t="s">
        <v>194</v>
      </c>
      <c r="AT360" s="168" t="s">
        <v>143</v>
      </c>
      <c r="AU360" s="168" t="s">
        <v>80</v>
      </c>
      <c r="AY360" s="15" t="s">
        <v>142</v>
      </c>
      <c r="BE360" s="169">
        <f>IF(N360="základní",J360,0)</f>
        <v>0</v>
      </c>
      <c r="BF360" s="169">
        <f>IF(N360="snížená",J360,0)</f>
        <v>0</v>
      </c>
      <c r="BG360" s="169">
        <f>IF(N360="zákl. přenesená",J360,0)</f>
        <v>0</v>
      </c>
      <c r="BH360" s="169">
        <f>IF(N360="sníž. přenesená",J360,0)</f>
        <v>0</v>
      </c>
      <c r="BI360" s="169">
        <f>IF(N360="nulová",J360,0)</f>
        <v>0</v>
      </c>
      <c r="BJ360" s="15" t="s">
        <v>80</v>
      </c>
      <c r="BK360" s="169">
        <f>ROUND(I360*H360,2)</f>
        <v>0</v>
      </c>
      <c r="BL360" s="15" t="s">
        <v>194</v>
      </c>
      <c r="BM360" s="168" t="s">
        <v>757</v>
      </c>
    </row>
    <row r="361" spans="1:65" s="2" customFormat="1" ht="36" customHeight="1">
      <c r="A361" s="30"/>
      <c r="B361" s="156"/>
      <c r="C361" s="179" t="s">
        <v>758</v>
      </c>
      <c r="D361" s="179" t="s">
        <v>404</v>
      </c>
      <c r="E361" s="180" t="s">
        <v>759</v>
      </c>
      <c r="F361" s="181" t="s">
        <v>760</v>
      </c>
      <c r="G361" s="182" t="s">
        <v>151</v>
      </c>
      <c r="H361" s="183">
        <v>26.350999999999999</v>
      </c>
      <c r="I361" s="184"/>
      <c r="J361" s="185">
        <f>ROUND(I361*H361,2)</f>
        <v>0</v>
      </c>
      <c r="K361" s="181" t="s">
        <v>1</v>
      </c>
      <c r="L361" s="186"/>
      <c r="M361" s="187" t="s">
        <v>1</v>
      </c>
      <c r="N361" s="188" t="s">
        <v>37</v>
      </c>
      <c r="O361" s="56"/>
      <c r="P361" s="166">
        <f>O361*H361</f>
        <v>0</v>
      </c>
      <c r="Q361" s="166">
        <v>0</v>
      </c>
      <c r="R361" s="166">
        <f>Q361*H361</f>
        <v>0</v>
      </c>
      <c r="S361" s="166">
        <v>0</v>
      </c>
      <c r="T361" s="167">
        <f>S361*H361</f>
        <v>0</v>
      </c>
      <c r="U361" s="30"/>
      <c r="V361" s="30"/>
      <c r="W361" s="30"/>
      <c r="X361" s="30"/>
      <c r="Y361" s="30"/>
      <c r="Z361" s="30"/>
      <c r="AA361" s="30"/>
      <c r="AB361" s="30"/>
      <c r="AC361" s="30"/>
      <c r="AD361" s="30"/>
      <c r="AE361" s="30"/>
      <c r="AR361" s="168" t="s">
        <v>257</v>
      </c>
      <c r="AT361" s="168" t="s">
        <v>404</v>
      </c>
      <c r="AU361" s="168" t="s">
        <v>80</v>
      </c>
      <c r="AY361" s="15" t="s">
        <v>142</v>
      </c>
      <c r="BE361" s="169">
        <f>IF(N361="základní",J361,0)</f>
        <v>0</v>
      </c>
      <c r="BF361" s="169">
        <f>IF(N361="snížená",J361,0)</f>
        <v>0</v>
      </c>
      <c r="BG361" s="169">
        <f>IF(N361="zákl. přenesená",J361,0)</f>
        <v>0</v>
      </c>
      <c r="BH361" s="169">
        <f>IF(N361="sníž. přenesená",J361,0)</f>
        <v>0</v>
      </c>
      <c r="BI361" s="169">
        <f>IF(N361="nulová",J361,0)</f>
        <v>0</v>
      </c>
      <c r="BJ361" s="15" t="s">
        <v>80</v>
      </c>
      <c r="BK361" s="169">
        <f>ROUND(I361*H361,2)</f>
        <v>0</v>
      </c>
      <c r="BL361" s="15" t="s">
        <v>194</v>
      </c>
      <c r="BM361" s="168" t="s">
        <v>761</v>
      </c>
    </row>
    <row r="362" spans="1:65" s="2" customFormat="1" ht="24" customHeight="1">
      <c r="A362" s="30"/>
      <c r="B362" s="156"/>
      <c r="C362" s="157" t="s">
        <v>495</v>
      </c>
      <c r="D362" s="157" t="s">
        <v>143</v>
      </c>
      <c r="E362" s="158" t="s">
        <v>762</v>
      </c>
      <c r="F362" s="159" t="s">
        <v>763</v>
      </c>
      <c r="G362" s="160" t="s">
        <v>656</v>
      </c>
      <c r="H362" s="191"/>
      <c r="I362" s="162"/>
      <c r="J362" s="163">
        <f>ROUND(I362*H362,2)</f>
        <v>0</v>
      </c>
      <c r="K362" s="159" t="s">
        <v>147</v>
      </c>
      <c r="L362" s="31"/>
      <c r="M362" s="164" t="s">
        <v>1</v>
      </c>
      <c r="N362" s="165" t="s">
        <v>37</v>
      </c>
      <c r="O362" s="56"/>
      <c r="P362" s="166">
        <f>O362*H362</f>
        <v>0</v>
      </c>
      <c r="Q362" s="166">
        <v>0</v>
      </c>
      <c r="R362" s="166">
        <f>Q362*H362</f>
        <v>0</v>
      </c>
      <c r="S362" s="166">
        <v>0</v>
      </c>
      <c r="T362" s="167">
        <f>S362*H362</f>
        <v>0</v>
      </c>
      <c r="U362" s="30"/>
      <c r="V362" s="30"/>
      <c r="W362" s="30"/>
      <c r="X362" s="30"/>
      <c r="Y362" s="30"/>
      <c r="Z362" s="30"/>
      <c r="AA362" s="30"/>
      <c r="AB362" s="30"/>
      <c r="AC362" s="30"/>
      <c r="AD362" s="30"/>
      <c r="AE362" s="30"/>
      <c r="AR362" s="168" t="s">
        <v>194</v>
      </c>
      <c r="AT362" s="168" t="s">
        <v>143</v>
      </c>
      <c r="AU362" s="168" t="s">
        <v>80</v>
      </c>
      <c r="AY362" s="15" t="s">
        <v>142</v>
      </c>
      <c r="BE362" s="169">
        <f>IF(N362="základní",J362,0)</f>
        <v>0</v>
      </c>
      <c r="BF362" s="169">
        <f>IF(N362="snížená",J362,0)</f>
        <v>0</v>
      </c>
      <c r="BG362" s="169">
        <f>IF(N362="zákl. přenesená",J362,0)</f>
        <v>0</v>
      </c>
      <c r="BH362" s="169">
        <f>IF(N362="sníž. přenesená",J362,0)</f>
        <v>0</v>
      </c>
      <c r="BI362" s="169">
        <f>IF(N362="nulová",J362,0)</f>
        <v>0</v>
      </c>
      <c r="BJ362" s="15" t="s">
        <v>80</v>
      </c>
      <c r="BK362" s="169">
        <f>ROUND(I362*H362,2)</f>
        <v>0</v>
      </c>
      <c r="BL362" s="15" t="s">
        <v>194</v>
      </c>
      <c r="BM362" s="168" t="s">
        <v>764</v>
      </c>
    </row>
    <row r="363" spans="1:65" s="12" customFormat="1" ht="25.9" customHeight="1">
      <c r="B363" s="145"/>
      <c r="D363" s="146" t="s">
        <v>71</v>
      </c>
      <c r="E363" s="147" t="s">
        <v>765</v>
      </c>
      <c r="F363" s="147" t="s">
        <v>766</v>
      </c>
      <c r="I363" s="148"/>
      <c r="J363" s="149">
        <f>BK363</f>
        <v>0</v>
      </c>
      <c r="L363" s="145"/>
      <c r="M363" s="150"/>
      <c r="N363" s="151"/>
      <c r="O363" s="151"/>
      <c r="P363" s="152">
        <f>SUM(P364:P366)</f>
        <v>0</v>
      </c>
      <c r="Q363" s="151"/>
      <c r="R363" s="152">
        <f>SUM(R364:R366)</f>
        <v>0</v>
      </c>
      <c r="S363" s="151"/>
      <c r="T363" s="153">
        <f>SUM(T364:T366)</f>
        <v>0</v>
      </c>
      <c r="AR363" s="146" t="s">
        <v>82</v>
      </c>
      <c r="AT363" s="154" t="s">
        <v>71</v>
      </c>
      <c r="AU363" s="154" t="s">
        <v>72</v>
      </c>
      <c r="AY363" s="146" t="s">
        <v>142</v>
      </c>
      <c r="BK363" s="155">
        <f>SUM(BK364:BK366)</f>
        <v>0</v>
      </c>
    </row>
    <row r="364" spans="1:65" s="2" customFormat="1" ht="24" customHeight="1">
      <c r="A364" s="30"/>
      <c r="B364" s="156"/>
      <c r="C364" s="157" t="s">
        <v>767</v>
      </c>
      <c r="D364" s="157" t="s">
        <v>143</v>
      </c>
      <c r="E364" s="158" t="s">
        <v>768</v>
      </c>
      <c r="F364" s="159" t="s">
        <v>769</v>
      </c>
      <c r="G364" s="160" t="s">
        <v>280</v>
      </c>
      <c r="H364" s="161">
        <v>2</v>
      </c>
      <c r="I364" s="162"/>
      <c r="J364" s="163">
        <f>ROUND(I364*H364,2)</f>
        <v>0</v>
      </c>
      <c r="K364" s="159" t="s">
        <v>1</v>
      </c>
      <c r="L364" s="31"/>
      <c r="M364" s="164" t="s">
        <v>1</v>
      </c>
      <c r="N364" s="165" t="s">
        <v>37</v>
      </c>
      <c r="O364" s="56"/>
      <c r="P364" s="166">
        <f>O364*H364</f>
        <v>0</v>
      </c>
      <c r="Q364" s="166">
        <v>0</v>
      </c>
      <c r="R364" s="166">
        <f>Q364*H364</f>
        <v>0</v>
      </c>
      <c r="S364" s="166">
        <v>0</v>
      </c>
      <c r="T364" s="167">
        <f>S364*H364</f>
        <v>0</v>
      </c>
      <c r="U364" s="30"/>
      <c r="V364" s="30"/>
      <c r="W364" s="30"/>
      <c r="X364" s="30"/>
      <c r="Y364" s="30"/>
      <c r="Z364" s="30"/>
      <c r="AA364" s="30"/>
      <c r="AB364" s="30"/>
      <c r="AC364" s="30"/>
      <c r="AD364" s="30"/>
      <c r="AE364" s="30"/>
      <c r="AR364" s="168" t="s">
        <v>194</v>
      </c>
      <c r="AT364" s="168" t="s">
        <v>143</v>
      </c>
      <c r="AU364" s="168" t="s">
        <v>80</v>
      </c>
      <c r="AY364" s="15" t="s">
        <v>142</v>
      </c>
      <c r="BE364" s="169">
        <f>IF(N364="základní",J364,0)</f>
        <v>0</v>
      </c>
      <c r="BF364" s="169">
        <f>IF(N364="snížená",J364,0)</f>
        <v>0</v>
      </c>
      <c r="BG364" s="169">
        <f>IF(N364="zákl. přenesená",J364,0)</f>
        <v>0</v>
      </c>
      <c r="BH364" s="169">
        <f>IF(N364="sníž. přenesená",J364,0)</f>
        <v>0</v>
      </c>
      <c r="BI364" s="169">
        <f>IF(N364="nulová",J364,0)</f>
        <v>0</v>
      </c>
      <c r="BJ364" s="15" t="s">
        <v>80</v>
      </c>
      <c r="BK364" s="169">
        <f>ROUND(I364*H364,2)</f>
        <v>0</v>
      </c>
      <c r="BL364" s="15" t="s">
        <v>194</v>
      </c>
      <c r="BM364" s="168" t="s">
        <v>770</v>
      </c>
    </row>
    <row r="365" spans="1:65" s="2" customFormat="1" ht="24" customHeight="1">
      <c r="A365" s="30"/>
      <c r="B365" s="156"/>
      <c r="C365" s="157" t="s">
        <v>498</v>
      </c>
      <c r="D365" s="157" t="s">
        <v>143</v>
      </c>
      <c r="E365" s="158" t="s">
        <v>771</v>
      </c>
      <c r="F365" s="159" t="s">
        <v>772</v>
      </c>
      <c r="G365" s="160" t="s">
        <v>280</v>
      </c>
      <c r="H365" s="161">
        <v>4</v>
      </c>
      <c r="I365" s="162"/>
      <c r="J365" s="163">
        <f>ROUND(I365*H365,2)</f>
        <v>0</v>
      </c>
      <c r="K365" s="159" t="s">
        <v>1</v>
      </c>
      <c r="L365" s="31"/>
      <c r="M365" s="164" t="s">
        <v>1</v>
      </c>
      <c r="N365" s="165" t="s">
        <v>37</v>
      </c>
      <c r="O365" s="56"/>
      <c r="P365" s="166">
        <f>O365*H365</f>
        <v>0</v>
      </c>
      <c r="Q365" s="166">
        <v>0</v>
      </c>
      <c r="R365" s="166">
        <f>Q365*H365</f>
        <v>0</v>
      </c>
      <c r="S365" s="166">
        <v>0</v>
      </c>
      <c r="T365" s="167">
        <f>S365*H365</f>
        <v>0</v>
      </c>
      <c r="U365" s="30"/>
      <c r="V365" s="30"/>
      <c r="W365" s="30"/>
      <c r="X365" s="30"/>
      <c r="Y365" s="30"/>
      <c r="Z365" s="30"/>
      <c r="AA365" s="30"/>
      <c r="AB365" s="30"/>
      <c r="AC365" s="30"/>
      <c r="AD365" s="30"/>
      <c r="AE365" s="30"/>
      <c r="AR365" s="168" t="s">
        <v>194</v>
      </c>
      <c r="AT365" s="168" t="s">
        <v>143</v>
      </c>
      <c r="AU365" s="168" t="s">
        <v>80</v>
      </c>
      <c r="AY365" s="15" t="s">
        <v>142</v>
      </c>
      <c r="BE365" s="169">
        <f>IF(N365="základní",J365,0)</f>
        <v>0</v>
      </c>
      <c r="BF365" s="169">
        <f>IF(N365="snížená",J365,0)</f>
        <v>0</v>
      </c>
      <c r="BG365" s="169">
        <f>IF(N365="zákl. přenesená",J365,0)</f>
        <v>0</v>
      </c>
      <c r="BH365" s="169">
        <f>IF(N365="sníž. přenesená",J365,0)</f>
        <v>0</v>
      </c>
      <c r="BI365" s="169">
        <f>IF(N365="nulová",J365,0)</f>
        <v>0</v>
      </c>
      <c r="BJ365" s="15" t="s">
        <v>80</v>
      </c>
      <c r="BK365" s="169">
        <f>ROUND(I365*H365,2)</f>
        <v>0</v>
      </c>
      <c r="BL365" s="15" t="s">
        <v>194</v>
      </c>
      <c r="BM365" s="168" t="s">
        <v>773</v>
      </c>
    </row>
    <row r="366" spans="1:65" s="2" customFormat="1" ht="24" customHeight="1">
      <c r="A366" s="30"/>
      <c r="B366" s="156"/>
      <c r="C366" s="157" t="s">
        <v>774</v>
      </c>
      <c r="D366" s="157" t="s">
        <v>143</v>
      </c>
      <c r="E366" s="158" t="s">
        <v>775</v>
      </c>
      <c r="F366" s="159" t="s">
        <v>776</v>
      </c>
      <c r="G366" s="160" t="s">
        <v>185</v>
      </c>
      <c r="H366" s="161">
        <v>1.2E-2</v>
      </c>
      <c r="I366" s="162"/>
      <c r="J366" s="163">
        <f>ROUND(I366*H366,2)</f>
        <v>0</v>
      </c>
      <c r="K366" s="159" t="s">
        <v>147</v>
      </c>
      <c r="L366" s="31"/>
      <c r="M366" s="164" t="s">
        <v>1</v>
      </c>
      <c r="N366" s="165" t="s">
        <v>37</v>
      </c>
      <c r="O366" s="56"/>
      <c r="P366" s="166">
        <f>O366*H366</f>
        <v>0</v>
      </c>
      <c r="Q366" s="166">
        <v>0</v>
      </c>
      <c r="R366" s="166">
        <f>Q366*H366</f>
        <v>0</v>
      </c>
      <c r="S366" s="166">
        <v>0</v>
      </c>
      <c r="T366" s="167">
        <f>S366*H366</f>
        <v>0</v>
      </c>
      <c r="U366" s="30"/>
      <c r="V366" s="30"/>
      <c r="W366" s="30"/>
      <c r="X366" s="30"/>
      <c r="Y366" s="30"/>
      <c r="Z366" s="30"/>
      <c r="AA366" s="30"/>
      <c r="AB366" s="30"/>
      <c r="AC366" s="30"/>
      <c r="AD366" s="30"/>
      <c r="AE366" s="30"/>
      <c r="AR366" s="168" t="s">
        <v>194</v>
      </c>
      <c r="AT366" s="168" t="s">
        <v>143</v>
      </c>
      <c r="AU366" s="168" t="s">
        <v>80</v>
      </c>
      <c r="AY366" s="15" t="s">
        <v>142</v>
      </c>
      <c r="BE366" s="169">
        <f>IF(N366="základní",J366,0)</f>
        <v>0</v>
      </c>
      <c r="BF366" s="169">
        <f>IF(N366="snížená",J366,0)</f>
        <v>0</v>
      </c>
      <c r="BG366" s="169">
        <f>IF(N366="zákl. přenesená",J366,0)</f>
        <v>0</v>
      </c>
      <c r="BH366" s="169">
        <f>IF(N366="sníž. přenesená",J366,0)</f>
        <v>0</v>
      </c>
      <c r="BI366" s="169">
        <f>IF(N366="nulová",J366,0)</f>
        <v>0</v>
      </c>
      <c r="BJ366" s="15" t="s">
        <v>80</v>
      </c>
      <c r="BK366" s="169">
        <f>ROUND(I366*H366,2)</f>
        <v>0</v>
      </c>
      <c r="BL366" s="15" t="s">
        <v>194</v>
      </c>
      <c r="BM366" s="168" t="s">
        <v>777</v>
      </c>
    </row>
    <row r="367" spans="1:65" s="12" customFormat="1" ht="25.9" customHeight="1">
      <c r="B367" s="145"/>
      <c r="D367" s="146" t="s">
        <v>71</v>
      </c>
      <c r="E367" s="147" t="s">
        <v>778</v>
      </c>
      <c r="F367" s="147" t="s">
        <v>779</v>
      </c>
      <c r="I367" s="148"/>
      <c r="J367" s="149">
        <f>BK367</f>
        <v>0</v>
      </c>
      <c r="L367" s="145"/>
      <c r="M367" s="150"/>
      <c r="N367" s="151"/>
      <c r="O367" s="151"/>
      <c r="P367" s="152">
        <f>SUM(P368:P369)</f>
        <v>0</v>
      </c>
      <c r="Q367" s="151"/>
      <c r="R367" s="152">
        <f>SUM(R368:R369)</f>
        <v>0</v>
      </c>
      <c r="S367" s="151"/>
      <c r="T367" s="153">
        <f>SUM(T368:T369)</f>
        <v>0</v>
      </c>
      <c r="AR367" s="146" t="s">
        <v>82</v>
      </c>
      <c r="AT367" s="154" t="s">
        <v>71</v>
      </c>
      <c r="AU367" s="154" t="s">
        <v>72</v>
      </c>
      <c r="AY367" s="146" t="s">
        <v>142</v>
      </c>
      <c r="BK367" s="155">
        <f>SUM(BK368:BK369)</f>
        <v>0</v>
      </c>
    </row>
    <row r="368" spans="1:65" s="2" customFormat="1" ht="36" customHeight="1">
      <c r="A368" s="30"/>
      <c r="B368" s="156"/>
      <c r="C368" s="157" t="s">
        <v>501</v>
      </c>
      <c r="D368" s="157" t="s">
        <v>143</v>
      </c>
      <c r="E368" s="158" t="s">
        <v>780</v>
      </c>
      <c r="F368" s="159" t="s">
        <v>781</v>
      </c>
      <c r="G368" s="160" t="s">
        <v>146</v>
      </c>
      <c r="H368" s="161">
        <v>34.08</v>
      </c>
      <c r="I368" s="162"/>
      <c r="J368" s="163">
        <f>ROUND(I368*H368,2)</f>
        <v>0</v>
      </c>
      <c r="K368" s="159" t="s">
        <v>1</v>
      </c>
      <c r="L368" s="31"/>
      <c r="M368" s="164" t="s">
        <v>1</v>
      </c>
      <c r="N368" s="165" t="s">
        <v>37</v>
      </c>
      <c r="O368" s="56"/>
      <c r="P368" s="166">
        <f>O368*H368</f>
        <v>0</v>
      </c>
      <c r="Q368" s="166">
        <v>0</v>
      </c>
      <c r="R368" s="166">
        <f>Q368*H368</f>
        <v>0</v>
      </c>
      <c r="S368" s="166">
        <v>0</v>
      </c>
      <c r="T368" s="167">
        <f>S368*H368</f>
        <v>0</v>
      </c>
      <c r="U368" s="30"/>
      <c r="V368" s="30"/>
      <c r="W368" s="30"/>
      <c r="X368" s="30"/>
      <c r="Y368" s="30"/>
      <c r="Z368" s="30"/>
      <c r="AA368" s="30"/>
      <c r="AB368" s="30"/>
      <c r="AC368" s="30"/>
      <c r="AD368" s="30"/>
      <c r="AE368" s="30"/>
      <c r="AR368" s="168" t="s">
        <v>194</v>
      </c>
      <c r="AT368" s="168" t="s">
        <v>143</v>
      </c>
      <c r="AU368" s="168" t="s">
        <v>80</v>
      </c>
      <c r="AY368" s="15" t="s">
        <v>142</v>
      </c>
      <c r="BE368" s="169">
        <f>IF(N368="základní",J368,0)</f>
        <v>0</v>
      </c>
      <c r="BF368" s="169">
        <f>IF(N368="snížená",J368,0)</f>
        <v>0</v>
      </c>
      <c r="BG368" s="169">
        <f>IF(N368="zákl. přenesená",J368,0)</f>
        <v>0</v>
      </c>
      <c r="BH368" s="169">
        <f>IF(N368="sníž. přenesená",J368,0)</f>
        <v>0</v>
      </c>
      <c r="BI368" s="169">
        <f>IF(N368="nulová",J368,0)</f>
        <v>0</v>
      </c>
      <c r="BJ368" s="15" t="s">
        <v>80</v>
      </c>
      <c r="BK368" s="169">
        <f>ROUND(I368*H368,2)</f>
        <v>0</v>
      </c>
      <c r="BL368" s="15" t="s">
        <v>194</v>
      </c>
      <c r="BM368" s="168" t="s">
        <v>782</v>
      </c>
    </row>
    <row r="369" spans="1:65" s="2" customFormat="1" ht="24" customHeight="1">
      <c r="A369" s="30"/>
      <c r="B369" s="156"/>
      <c r="C369" s="157" t="s">
        <v>783</v>
      </c>
      <c r="D369" s="157" t="s">
        <v>143</v>
      </c>
      <c r="E369" s="158" t="s">
        <v>784</v>
      </c>
      <c r="F369" s="159" t="s">
        <v>785</v>
      </c>
      <c r="G369" s="160" t="s">
        <v>656</v>
      </c>
      <c r="H369" s="191"/>
      <c r="I369" s="162"/>
      <c r="J369" s="163">
        <f>ROUND(I369*H369,2)</f>
        <v>0</v>
      </c>
      <c r="K369" s="159" t="s">
        <v>147</v>
      </c>
      <c r="L369" s="31"/>
      <c r="M369" s="164" t="s">
        <v>1</v>
      </c>
      <c r="N369" s="165" t="s">
        <v>37</v>
      </c>
      <c r="O369" s="56"/>
      <c r="P369" s="166">
        <f>O369*H369</f>
        <v>0</v>
      </c>
      <c r="Q369" s="166">
        <v>0</v>
      </c>
      <c r="R369" s="166">
        <f>Q369*H369</f>
        <v>0</v>
      </c>
      <c r="S369" s="166">
        <v>0</v>
      </c>
      <c r="T369" s="167">
        <f>S369*H369</f>
        <v>0</v>
      </c>
      <c r="U369" s="30"/>
      <c r="V369" s="30"/>
      <c r="W369" s="30"/>
      <c r="X369" s="30"/>
      <c r="Y369" s="30"/>
      <c r="Z369" s="30"/>
      <c r="AA369" s="30"/>
      <c r="AB369" s="30"/>
      <c r="AC369" s="30"/>
      <c r="AD369" s="30"/>
      <c r="AE369" s="30"/>
      <c r="AR369" s="168" t="s">
        <v>194</v>
      </c>
      <c r="AT369" s="168" t="s">
        <v>143</v>
      </c>
      <c r="AU369" s="168" t="s">
        <v>80</v>
      </c>
      <c r="AY369" s="15" t="s">
        <v>142</v>
      </c>
      <c r="BE369" s="169">
        <f>IF(N369="základní",J369,0)</f>
        <v>0</v>
      </c>
      <c r="BF369" s="169">
        <f>IF(N369="snížená",J369,0)</f>
        <v>0</v>
      </c>
      <c r="BG369" s="169">
        <f>IF(N369="zákl. přenesená",J369,0)</f>
        <v>0</v>
      </c>
      <c r="BH369" s="169">
        <f>IF(N369="sníž. přenesená",J369,0)</f>
        <v>0</v>
      </c>
      <c r="BI369" s="169">
        <f>IF(N369="nulová",J369,0)</f>
        <v>0</v>
      </c>
      <c r="BJ369" s="15" t="s">
        <v>80</v>
      </c>
      <c r="BK369" s="169">
        <f>ROUND(I369*H369,2)</f>
        <v>0</v>
      </c>
      <c r="BL369" s="15" t="s">
        <v>194</v>
      </c>
      <c r="BM369" s="168" t="s">
        <v>786</v>
      </c>
    </row>
    <row r="370" spans="1:65" s="12" customFormat="1" ht="25.9" customHeight="1">
      <c r="B370" s="145"/>
      <c r="D370" s="146" t="s">
        <v>71</v>
      </c>
      <c r="E370" s="147" t="s">
        <v>787</v>
      </c>
      <c r="F370" s="147" t="s">
        <v>788</v>
      </c>
      <c r="I370" s="148"/>
      <c r="J370" s="149">
        <f>BK370</f>
        <v>0</v>
      </c>
      <c r="L370" s="145"/>
      <c r="M370" s="150"/>
      <c r="N370" s="151"/>
      <c r="O370" s="151"/>
      <c r="P370" s="152">
        <f>SUM(P371:P381)</f>
        <v>0</v>
      </c>
      <c r="Q370" s="151"/>
      <c r="R370" s="152">
        <f>SUM(R371:R381)</f>
        <v>0</v>
      </c>
      <c r="S370" s="151"/>
      <c r="T370" s="153">
        <f>SUM(T371:T381)</f>
        <v>0</v>
      </c>
      <c r="AR370" s="146" t="s">
        <v>82</v>
      </c>
      <c r="AT370" s="154" t="s">
        <v>71</v>
      </c>
      <c r="AU370" s="154" t="s">
        <v>72</v>
      </c>
      <c r="AY370" s="146" t="s">
        <v>142</v>
      </c>
      <c r="BK370" s="155">
        <f>SUM(BK371:BK381)</f>
        <v>0</v>
      </c>
    </row>
    <row r="371" spans="1:65" s="2" customFormat="1" ht="16.5" customHeight="1">
      <c r="A371" s="30"/>
      <c r="B371" s="156"/>
      <c r="C371" s="157" t="s">
        <v>504</v>
      </c>
      <c r="D371" s="157" t="s">
        <v>143</v>
      </c>
      <c r="E371" s="158" t="s">
        <v>789</v>
      </c>
      <c r="F371" s="159" t="s">
        <v>790</v>
      </c>
      <c r="G371" s="160" t="s">
        <v>252</v>
      </c>
      <c r="H371" s="161">
        <v>2</v>
      </c>
      <c r="I371" s="162"/>
      <c r="J371" s="163">
        <f t="shared" ref="J371:J381" si="80">ROUND(I371*H371,2)</f>
        <v>0</v>
      </c>
      <c r="K371" s="159" t="s">
        <v>1</v>
      </c>
      <c r="L371" s="31"/>
      <c r="M371" s="164" t="s">
        <v>1</v>
      </c>
      <c r="N371" s="165" t="s">
        <v>37</v>
      </c>
      <c r="O371" s="56"/>
      <c r="P371" s="166">
        <f t="shared" ref="P371:P381" si="81">O371*H371</f>
        <v>0</v>
      </c>
      <c r="Q371" s="166">
        <v>0</v>
      </c>
      <c r="R371" s="166">
        <f t="shared" ref="R371:R381" si="82">Q371*H371</f>
        <v>0</v>
      </c>
      <c r="S371" s="166">
        <v>0</v>
      </c>
      <c r="T371" s="167">
        <f t="shared" ref="T371:T381" si="83">S371*H371</f>
        <v>0</v>
      </c>
      <c r="U371" s="30"/>
      <c r="V371" s="30"/>
      <c r="W371" s="30"/>
      <c r="X371" s="30"/>
      <c r="Y371" s="30"/>
      <c r="Z371" s="30"/>
      <c r="AA371" s="30"/>
      <c r="AB371" s="30"/>
      <c r="AC371" s="30"/>
      <c r="AD371" s="30"/>
      <c r="AE371" s="30"/>
      <c r="AR371" s="168" t="s">
        <v>194</v>
      </c>
      <c r="AT371" s="168" t="s">
        <v>143</v>
      </c>
      <c r="AU371" s="168" t="s">
        <v>80</v>
      </c>
      <c r="AY371" s="15" t="s">
        <v>142</v>
      </c>
      <c r="BE371" s="169">
        <f t="shared" ref="BE371:BE381" si="84">IF(N371="základní",J371,0)</f>
        <v>0</v>
      </c>
      <c r="BF371" s="169">
        <f t="shared" ref="BF371:BF381" si="85">IF(N371="snížená",J371,0)</f>
        <v>0</v>
      </c>
      <c r="BG371" s="169">
        <f t="shared" ref="BG371:BG381" si="86">IF(N371="zákl. přenesená",J371,0)</f>
        <v>0</v>
      </c>
      <c r="BH371" s="169">
        <f t="shared" ref="BH371:BH381" si="87">IF(N371="sníž. přenesená",J371,0)</f>
        <v>0</v>
      </c>
      <c r="BI371" s="169">
        <f t="shared" ref="BI371:BI381" si="88">IF(N371="nulová",J371,0)</f>
        <v>0</v>
      </c>
      <c r="BJ371" s="15" t="s">
        <v>80</v>
      </c>
      <c r="BK371" s="169">
        <f t="shared" ref="BK371:BK381" si="89">ROUND(I371*H371,2)</f>
        <v>0</v>
      </c>
      <c r="BL371" s="15" t="s">
        <v>194</v>
      </c>
      <c r="BM371" s="168" t="s">
        <v>791</v>
      </c>
    </row>
    <row r="372" spans="1:65" s="2" customFormat="1" ht="36" customHeight="1">
      <c r="A372" s="30"/>
      <c r="B372" s="156"/>
      <c r="C372" s="157" t="s">
        <v>792</v>
      </c>
      <c r="D372" s="157" t="s">
        <v>143</v>
      </c>
      <c r="E372" s="158" t="s">
        <v>793</v>
      </c>
      <c r="F372" s="159" t="s">
        <v>794</v>
      </c>
      <c r="G372" s="160" t="s">
        <v>224</v>
      </c>
      <c r="H372" s="161">
        <v>4</v>
      </c>
      <c r="I372" s="162"/>
      <c r="J372" s="163">
        <f t="shared" si="80"/>
        <v>0</v>
      </c>
      <c r="K372" s="159" t="s">
        <v>1</v>
      </c>
      <c r="L372" s="31"/>
      <c r="M372" s="164" t="s">
        <v>1</v>
      </c>
      <c r="N372" s="165" t="s">
        <v>37</v>
      </c>
      <c r="O372" s="56"/>
      <c r="P372" s="166">
        <f t="shared" si="81"/>
        <v>0</v>
      </c>
      <c r="Q372" s="166">
        <v>0</v>
      </c>
      <c r="R372" s="166">
        <f t="shared" si="82"/>
        <v>0</v>
      </c>
      <c r="S372" s="166">
        <v>0</v>
      </c>
      <c r="T372" s="167">
        <f t="shared" si="83"/>
        <v>0</v>
      </c>
      <c r="U372" s="30"/>
      <c r="V372" s="30"/>
      <c r="W372" s="30"/>
      <c r="X372" s="30"/>
      <c r="Y372" s="30"/>
      <c r="Z372" s="30"/>
      <c r="AA372" s="30"/>
      <c r="AB372" s="30"/>
      <c r="AC372" s="30"/>
      <c r="AD372" s="30"/>
      <c r="AE372" s="30"/>
      <c r="AR372" s="168" t="s">
        <v>194</v>
      </c>
      <c r="AT372" s="168" t="s">
        <v>143</v>
      </c>
      <c r="AU372" s="168" t="s">
        <v>80</v>
      </c>
      <c r="AY372" s="15" t="s">
        <v>142</v>
      </c>
      <c r="BE372" s="169">
        <f t="shared" si="84"/>
        <v>0</v>
      </c>
      <c r="BF372" s="169">
        <f t="shared" si="85"/>
        <v>0</v>
      </c>
      <c r="BG372" s="169">
        <f t="shared" si="86"/>
        <v>0</v>
      </c>
      <c r="BH372" s="169">
        <f t="shared" si="87"/>
        <v>0</v>
      </c>
      <c r="BI372" s="169">
        <f t="shared" si="88"/>
        <v>0</v>
      </c>
      <c r="BJ372" s="15" t="s">
        <v>80</v>
      </c>
      <c r="BK372" s="169">
        <f t="shared" si="89"/>
        <v>0</v>
      </c>
      <c r="BL372" s="15" t="s">
        <v>194</v>
      </c>
      <c r="BM372" s="168" t="s">
        <v>795</v>
      </c>
    </row>
    <row r="373" spans="1:65" s="2" customFormat="1" ht="36" customHeight="1">
      <c r="A373" s="30"/>
      <c r="B373" s="156"/>
      <c r="C373" s="157" t="s">
        <v>509</v>
      </c>
      <c r="D373" s="157" t="s">
        <v>143</v>
      </c>
      <c r="E373" s="158" t="s">
        <v>796</v>
      </c>
      <c r="F373" s="159" t="s">
        <v>797</v>
      </c>
      <c r="G373" s="160" t="s">
        <v>224</v>
      </c>
      <c r="H373" s="161">
        <v>7.4</v>
      </c>
      <c r="I373" s="162"/>
      <c r="J373" s="163">
        <f t="shared" si="80"/>
        <v>0</v>
      </c>
      <c r="K373" s="159" t="s">
        <v>1</v>
      </c>
      <c r="L373" s="31"/>
      <c r="M373" s="164" t="s">
        <v>1</v>
      </c>
      <c r="N373" s="165" t="s">
        <v>37</v>
      </c>
      <c r="O373" s="56"/>
      <c r="P373" s="166">
        <f t="shared" si="81"/>
        <v>0</v>
      </c>
      <c r="Q373" s="166">
        <v>0</v>
      </c>
      <c r="R373" s="166">
        <f t="shared" si="82"/>
        <v>0</v>
      </c>
      <c r="S373" s="166">
        <v>0</v>
      </c>
      <c r="T373" s="167">
        <f t="shared" si="83"/>
        <v>0</v>
      </c>
      <c r="U373" s="30"/>
      <c r="V373" s="30"/>
      <c r="W373" s="30"/>
      <c r="X373" s="30"/>
      <c r="Y373" s="30"/>
      <c r="Z373" s="30"/>
      <c r="AA373" s="30"/>
      <c r="AB373" s="30"/>
      <c r="AC373" s="30"/>
      <c r="AD373" s="30"/>
      <c r="AE373" s="30"/>
      <c r="AR373" s="168" t="s">
        <v>194</v>
      </c>
      <c r="AT373" s="168" t="s">
        <v>143</v>
      </c>
      <c r="AU373" s="168" t="s">
        <v>80</v>
      </c>
      <c r="AY373" s="15" t="s">
        <v>142</v>
      </c>
      <c r="BE373" s="169">
        <f t="shared" si="84"/>
        <v>0</v>
      </c>
      <c r="BF373" s="169">
        <f t="shared" si="85"/>
        <v>0</v>
      </c>
      <c r="BG373" s="169">
        <f t="shared" si="86"/>
        <v>0</v>
      </c>
      <c r="BH373" s="169">
        <f t="shared" si="87"/>
        <v>0</v>
      </c>
      <c r="BI373" s="169">
        <f t="shared" si="88"/>
        <v>0</v>
      </c>
      <c r="BJ373" s="15" t="s">
        <v>80</v>
      </c>
      <c r="BK373" s="169">
        <f t="shared" si="89"/>
        <v>0</v>
      </c>
      <c r="BL373" s="15" t="s">
        <v>194</v>
      </c>
      <c r="BM373" s="168" t="s">
        <v>798</v>
      </c>
    </row>
    <row r="374" spans="1:65" s="2" customFormat="1" ht="48" customHeight="1">
      <c r="A374" s="30"/>
      <c r="B374" s="156"/>
      <c r="C374" s="157" t="s">
        <v>799</v>
      </c>
      <c r="D374" s="157" t="s">
        <v>143</v>
      </c>
      <c r="E374" s="158" t="s">
        <v>800</v>
      </c>
      <c r="F374" s="159" t="s">
        <v>801</v>
      </c>
      <c r="G374" s="160" t="s">
        <v>280</v>
      </c>
      <c r="H374" s="161">
        <v>1</v>
      </c>
      <c r="I374" s="162"/>
      <c r="J374" s="163">
        <f t="shared" si="80"/>
        <v>0</v>
      </c>
      <c r="K374" s="159" t="s">
        <v>1</v>
      </c>
      <c r="L374" s="31"/>
      <c r="M374" s="164" t="s">
        <v>1</v>
      </c>
      <c r="N374" s="165" t="s">
        <v>37</v>
      </c>
      <c r="O374" s="56"/>
      <c r="P374" s="166">
        <f t="shared" si="81"/>
        <v>0</v>
      </c>
      <c r="Q374" s="166">
        <v>0</v>
      </c>
      <c r="R374" s="166">
        <f t="shared" si="82"/>
        <v>0</v>
      </c>
      <c r="S374" s="166">
        <v>0</v>
      </c>
      <c r="T374" s="167">
        <f t="shared" si="83"/>
        <v>0</v>
      </c>
      <c r="U374" s="30"/>
      <c r="V374" s="30"/>
      <c r="W374" s="30"/>
      <c r="X374" s="30"/>
      <c r="Y374" s="30"/>
      <c r="Z374" s="30"/>
      <c r="AA374" s="30"/>
      <c r="AB374" s="30"/>
      <c r="AC374" s="30"/>
      <c r="AD374" s="30"/>
      <c r="AE374" s="30"/>
      <c r="AR374" s="168" t="s">
        <v>194</v>
      </c>
      <c r="AT374" s="168" t="s">
        <v>143</v>
      </c>
      <c r="AU374" s="168" t="s">
        <v>80</v>
      </c>
      <c r="AY374" s="15" t="s">
        <v>142</v>
      </c>
      <c r="BE374" s="169">
        <f t="shared" si="84"/>
        <v>0</v>
      </c>
      <c r="BF374" s="169">
        <f t="shared" si="85"/>
        <v>0</v>
      </c>
      <c r="BG374" s="169">
        <f t="shared" si="86"/>
        <v>0</v>
      </c>
      <c r="BH374" s="169">
        <f t="shared" si="87"/>
        <v>0</v>
      </c>
      <c r="BI374" s="169">
        <f t="shared" si="88"/>
        <v>0</v>
      </c>
      <c r="BJ374" s="15" t="s">
        <v>80</v>
      </c>
      <c r="BK374" s="169">
        <f t="shared" si="89"/>
        <v>0</v>
      </c>
      <c r="BL374" s="15" t="s">
        <v>194</v>
      </c>
      <c r="BM374" s="168" t="s">
        <v>802</v>
      </c>
    </row>
    <row r="375" spans="1:65" s="2" customFormat="1" ht="36" customHeight="1">
      <c r="A375" s="30"/>
      <c r="B375" s="156"/>
      <c r="C375" s="157" t="s">
        <v>512</v>
      </c>
      <c r="D375" s="157" t="s">
        <v>143</v>
      </c>
      <c r="E375" s="158" t="s">
        <v>803</v>
      </c>
      <c r="F375" s="159" t="s">
        <v>804</v>
      </c>
      <c r="G375" s="160" t="s">
        <v>224</v>
      </c>
      <c r="H375" s="161">
        <v>8.8000000000000007</v>
      </c>
      <c r="I375" s="162"/>
      <c r="J375" s="163">
        <f t="shared" si="80"/>
        <v>0</v>
      </c>
      <c r="K375" s="159" t="s">
        <v>1</v>
      </c>
      <c r="L375" s="31"/>
      <c r="M375" s="164" t="s">
        <v>1</v>
      </c>
      <c r="N375" s="165" t="s">
        <v>37</v>
      </c>
      <c r="O375" s="56"/>
      <c r="P375" s="166">
        <f t="shared" si="81"/>
        <v>0</v>
      </c>
      <c r="Q375" s="166">
        <v>0</v>
      </c>
      <c r="R375" s="166">
        <f t="shared" si="82"/>
        <v>0</v>
      </c>
      <c r="S375" s="166">
        <v>0</v>
      </c>
      <c r="T375" s="167">
        <f t="shared" si="83"/>
        <v>0</v>
      </c>
      <c r="U375" s="30"/>
      <c r="V375" s="30"/>
      <c r="W375" s="30"/>
      <c r="X375" s="30"/>
      <c r="Y375" s="30"/>
      <c r="Z375" s="30"/>
      <c r="AA375" s="30"/>
      <c r="AB375" s="30"/>
      <c r="AC375" s="30"/>
      <c r="AD375" s="30"/>
      <c r="AE375" s="30"/>
      <c r="AR375" s="168" t="s">
        <v>194</v>
      </c>
      <c r="AT375" s="168" t="s">
        <v>143</v>
      </c>
      <c r="AU375" s="168" t="s">
        <v>80</v>
      </c>
      <c r="AY375" s="15" t="s">
        <v>142</v>
      </c>
      <c r="BE375" s="169">
        <f t="shared" si="84"/>
        <v>0</v>
      </c>
      <c r="BF375" s="169">
        <f t="shared" si="85"/>
        <v>0</v>
      </c>
      <c r="BG375" s="169">
        <f t="shared" si="86"/>
        <v>0</v>
      </c>
      <c r="BH375" s="169">
        <f t="shared" si="87"/>
        <v>0</v>
      </c>
      <c r="BI375" s="169">
        <f t="shared" si="88"/>
        <v>0</v>
      </c>
      <c r="BJ375" s="15" t="s">
        <v>80</v>
      </c>
      <c r="BK375" s="169">
        <f t="shared" si="89"/>
        <v>0</v>
      </c>
      <c r="BL375" s="15" t="s">
        <v>194</v>
      </c>
      <c r="BM375" s="168" t="s">
        <v>805</v>
      </c>
    </row>
    <row r="376" spans="1:65" s="2" customFormat="1" ht="36" customHeight="1">
      <c r="A376" s="30"/>
      <c r="B376" s="156"/>
      <c r="C376" s="157" t="s">
        <v>806</v>
      </c>
      <c r="D376" s="157" t="s">
        <v>143</v>
      </c>
      <c r="E376" s="158" t="s">
        <v>807</v>
      </c>
      <c r="F376" s="159" t="s">
        <v>808</v>
      </c>
      <c r="G376" s="160" t="s">
        <v>224</v>
      </c>
      <c r="H376" s="161">
        <v>10.96</v>
      </c>
      <c r="I376" s="162"/>
      <c r="J376" s="163">
        <f t="shared" si="80"/>
        <v>0</v>
      </c>
      <c r="K376" s="159" t="s">
        <v>1</v>
      </c>
      <c r="L376" s="31"/>
      <c r="M376" s="164" t="s">
        <v>1</v>
      </c>
      <c r="N376" s="165" t="s">
        <v>37</v>
      </c>
      <c r="O376" s="56"/>
      <c r="P376" s="166">
        <f t="shared" si="81"/>
        <v>0</v>
      </c>
      <c r="Q376" s="166">
        <v>0</v>
      </c>
      <c r="R376" s="166">
        <f t="shared" si="82"/>
        <v>0</v>
      </c>
      <c r="S376" s="166">
        <v>0</v>
      </c>
      <c r="T376" s="167">
        <f t="shared" si="83"/>
        <v>0</v>
      </c>
      <c r="U376" s="30"/>
      <c r="V376" s="30"/>
      <c r="W376" s="30"/>
      <c r="X376" s="30"/>
      <c r="Y376" s="30"/>
      <c r="Z376" s="30"/>
      <c r="AA376" s="30"/>
      <c r="AB376" s="30"/>
      <c r="AC376" s="30"/>
      <c r="AD376" s="30"/>
      <c r="AE376" s="30"/>
      <c r="AR376" s="168" t="s">
        <v>194</v>
      </c>
      <c r="AT376" s="168" t="s">
        <v>143</v>
      </c>
      <c r="AU376" s="168" t="s">
        <v>80</v>
      </c>
      <c r="AY376" s="15" t="s">
        <v>142</v>
      </c>
      <c r="BE376" s="169">
        <f t="shared" si="84"/>
        <v>0</v>
      </c>
      <c r="BF376" s="169">
        <f t="shared" si="85"/>
        <v>0</v>
      </c>
      <c r="BG376" s="169">
        <f t="shared" si="86"/>
        <v>0</v>
      </c>
      <c r="BH376" s="169">
        <f t="shared" si="87"/>
        <v>0</v>
      </c>
      <c r="BI376" s="169">
        <f t="shared" si="88"/>
        <v>0</v>
      </c>
      <c r="BJ376" s="15" t="s">
        <v>80</v>
      </c>
      <c r="BK376" s="169">
        <f t="shared" si="89"/>
        <v>0</v>
      </c>
      <c r="BL376" s="15" t="s">
        <v>194</v>
      </c>
      <c r="BM376" s="168" t="s">
        <v>809</v>
      </c>
    </row>
    <row r="377" spans="1:65" s="2" customFormat="1" ht="16.5" customHeight="1">
      <c r="A377" s="30"/>
      <c r="B377" s="156"/>
      <c r="C377" s="157" t="s">
        <v>516</v>
      </c>
      <c r="D377" s="157" t="s">
        <v>143</v>
      </c>
      <c r="E377" s="158" t="s">
        <v>810</v>
      </c>
      <c r="F377" s="159" t="s">
        <v>811</v>
      </c>
      <c r="G377" s="160" t="s">
        <v>224</v>
      </c>
      <c r="H377" s="161">
        <v>19.760000000000002</v>
      </c>
      <c r="I377" s="162"/>
      <c r="J377" s="163">
        <f t="shared" si="80"/>
        <v>0</v>
      </c>
      <c r="K377" s="159" t="s">
        <v>1</v>
      </c>
      <c r="L377" s="31"/>
      <c r="M377" s="164" t="s">
        <v>1</v>
      </c>
      <c r="N377" s="165" t="s">
        <v>37</v>
      </c>
      <c r="O377" s="56"/>
      <c r="P377" s="166">
        <f t="shared" si="81"/>
        <v>0</v>
      </c>
      <c r="Q377" s="166">
        <v>0</v>
      </c>
      <c r="R377" s="166">
        <f t="shared" si="82"/>
        <v>0</v>
      </c>
      <c r="S377" s="166">
        <v>0</v>
      </c>
      <c r="T377" s="167">
        <f t="shared" si="83"/>
        <v>0</v>
      </c>
      <c r="U377" s="30"/>
      <c r="V377" s="30"/>
      <c r="W377" s="30"/>
      <c r="X377" s="30"/>
      <c r="Y377" s="30"/>
      <c r="Z377" s="30"/>
      <c r="AA377" s="30"/>
      <c r="AB377" s="30"/>
      <c r="AC377" s="30"/>
      <c r="AD377" s="30"/>
      <c r="AE377" s="30"/>
      <c r="AR377" s="168" t="s">
        <v>194</v>
      </c>
      <c r="AT377" s="168" t="s">
        <v>143</v>
      </c>
      <c r="AU377" s="168" t="s">
        <v>80</v>
      </c>
      <c r="AY377" s="15" t="s">
        <v>142</v>
      </c>
      <c r="BE377" s="169">
        <f t="shared" si="84"/>
        <v>0</v>
      </c>
      <c r="BF377" s="169">
        <f t="shared" si="85"/>
        <v>0</v>
      </c>
      <c r="BG377" s="169">
        <f t="shared" si="86"/>
        <v>0</v>
      </c>
      <c r="BH377" s="169">
        <f t="shared" si="87"/>
        <v>0</v>
      </c>
      <c r="BI377" s="169">
        <f t="shared" si="88"/>
        <v>0</v>
      </c>
      <c r="BJ377" s="15" t="s">
        <v>80</v>
      </c>
      <c r="BK377" s="169">
        <f t="shared" si="89"/>
        <v>0</v>
      </c>
      <c r="BL377" s="15" t="s">
        <v>194</v>
      </c>
      <c r="BM377" s="168" t="s">
        <v>812</v>
      </c>
    </row>
    <row r="378" spans="1:65" s="2" customFormat="1" ht="24" customHeight="1">
      <c r="A378" s="30"/>
      <c r="B378" s="156"/>
      <c r="C378" s="157" t="s">
        <v>813</v>
      </c>
      <c r="D378" s="157" t="s">
        <v>143</v>
      </c>
      <c r="E378" s="158" t="s">
        <v>814</v>
      </c>
      <c r="F378" s="159" t="s">
        <v>815</v>
      </c>
      <c r="G378" s="160" t="s">
        <v>224</v>
      </c>
      <c r="H378" s="161">
        <v>72.5</v>
      </c>
      <c r="I378" s="162"/>
      <c r="J378" s="163">
        <f t="shared" si="80"/>
        <v>0</v>
      </c>
      <c r="K378" s="159" t="s">
        <v>1</v>
      </c>
      <c r="L378" s="31"/>
      <c r="M378" s="164" t="s">
        <v>1</v>
      </c>
      <c r="N378" s="165" t="s">
        <v>37</v>
      </c>
      <c r="O378" s="56"/>
      <c r="P378" s="166">
        <f t="shared" si="81"/>
        <v>0</v>
      </c>
      <c r="Q378" s="166">
        <v>0</v>
      </c>
      <c r="R378" s="166">
        <f t="shared" si="82"/>
        <v>0</v>
      </c>
      <c r="S378" s="166">
        <v>0</v>
      </c>
      <c r="T378" s="167">
        <f t="shared" si="83"/>
        <v>0</v>
      </c>
      <c r="U378" s="30"/>
      <c r="V378" s="30"/>
      <c r="W378" s="30"/>
      <c r="X378" s="30"/>
      <c r="Y378" s="30"/>
      <c r="Z378" s="30"/>
      <c r="AA378" s="30"/>
      <c r="AB378" s="30"/>
      <c r="AC378" s="30"/>
      <c r="AD378" s="30"/>
      <c r="AE378" s="30"/>
      <c r="AR378" s="168" t="s">
        <v>194</v>
      </c>
      <c r="AT378" s="168" t="s">
        <v>143</v>
      </c>
      <c r="AU378" s="168" t="s">
        <v>80</v>
      </c>
      <c r="AY378" s="15" t="s">
        <v>142</v>
      </c>
      <c r="BE378" s="169">
        <f t="shared" si="84"/>
        <v>0</v>
      </c>
      <c r="BF378" s="169">
        <f t="shared" si="85"/>
        <v>0</v>
      </c>
      <c r="BG378" s="169">
        <f t="shared" si="86"/>
        <v>0</v>
      </c>
      <c r="BH378" s="169">
        <f t="shared" si="87"/>
        <v>0</v>
      </c>
      <c r="BI378" s="169">
        <f t="shared" si="88"/>
        <v>0</v>
      </c>
      <c r="BJ378" s="15" t="s">
        <v>80</v>
      </c>
      <c r="BK378" s="169">
        <f t="shared" si="89"/>
        <v>0</v>
      </c>
      <c r="BL378" s="15" t="s">
        <v>194</v>
      </c>
      <c r="BM378" s="168" t="s">
        <v>816</v>
      </c>
    </row>
    <row r="379" spans="1:65" s="2" customFormat="1" ht="24" customHeight="1">
      <c r="A379" s="30"/>
      <c r="B379" s="156"/>
      <c r="C379" s="157" t="s">
        <v>519</v>
      </c>
      <c r="D379" s="157" t="s">
        <v>143</v>
      </c>
      <c r="E379" s="158" t="s">
        <v>817</v>
      </c>
      <c r="F379" s="159" t="s">
        <v>818</v>
      </c>
      <c r="G379" s="160" t="s">
        <v>224</v>
      </c>
      <c r="H379" s="161">
        <v>3.8</v>
      </c>
      <c r="I379" s="162"/>
      <c r="J379" s="163">
        <f t="shared" si="80"/>
        <v>0</v>
      </c>
      <c r="K379" s="159" t="s">
        <v>1</v>
      </c>
      <c r="L379" s="31"/>
      <c r="M379" s="164" t="s">
        <v>1</v>
      </c>
      <c r="N379" s="165" t="s">
        <v>37</v>
      </c>
      <c r="O379" s="56"/>
      <c r="P379" s="166">
        <f t="shared" si="81"/>
        <v>0</v>
      </c>
      <c r="Q379" s="166">
        <v>0</v>
      </c>
      <c r="R379" s="166">
        <f t="shared" si="82"/>
        <v>0</v>
      </c>
      <c r="S379" s="166">
        <v>0</v>
      </c>
      <c r="T379" s="167">
        <f t="shared" si="83"/>
        <v>0</v>
      </c>
      <c r="U379" s="30"/>
      <c r="V379" s="30"/>
      <c r="W379" s="30"/>
      <c r="X379" s="30"/>
      <c r="Y379" s="30"/>
      <c r="Z379" s="30"/>
      <c r="AA379" s="30"/>
      <c r="AB379" s="30"/>
      <c r="AC379" s="30"/>
      <c r="AD379" s="30"/>
      <c r="AE379" s="30"/>
      <c r="AR379" s="168" t="s">
        <v>194</v>
      </c>
      <c r="AT379" s="168" t="s">
        <v>143</v>
      </c>
      <c r="AU379" s="168" t="s">
        <v>80</v>
      </c>
      <c r="AY379" s="15" t="s">
        <v>142</v>
      </c>
      <c r="BE379" s="169">
        <f t="shared" si="84"/>
        <v>0</v>
      </c>
      <c r="BF379" s="169">
        <f t="shared" si="85"/>
        <v>0</v>
      </c>
      <c r="BG379" s="169">
        <f t="shared" si="86"/>
        <v>0</v>
      </c>
      <c r="BH379" s="169">
        <f t="shared" si="87"/>
        <v>0</v>
      </c>
      <c r="BI379" s="169">
        <f t="shared" si="88"/>
        <v>0</v>
      </c>
      <c r="BJ379" s="15" t="s">
        <v>80</v>
      </c>
      <c r="BK379" s="169">
        <f t="shared" si="89"/>
        <v>0</v>
      </c>
      <c r="BL379" s="15" t="s">
        <v>194</v>
      </c>
      <c r="BM379" s="168" t="s">
        <v>819</v>
      </c>
    </row>
    <row r="380" spans="1:65" s="2" customFormat="1" ht="16.5" customHeight="1">
      <c r="A380" s="30"/>
      <c r="B380" s="156"/>
      <c r="C380" s="157" t="s">
        <v>820</v>
      </c>
      <c r="D380" s="157" t="s">
        <v>143</v>
      </c>
      <c r="E380" s="158" t="s">
        <v>821</v>
      </c>
      <c r="F380" s="159" t="s">
        <v>822</v>
      </c>
      <c r="G380" s="160" t="s">
        <v>224</v>
      </c>
      <c r="H380" s="161">
        <v>4</v>
      </c>
      <c r="I380" s="162"/>
      <c r="J380" s="163">
        <f t="shared" si="80"/>
        <v>0</v>
      </c>
      <c r="K380" s="159" t="s">
        <v>1</v>
      </c>
      <c r="L380" s="31"/>
      <c r="M380" s="164" t="s">
        <v>1</v>
      </c>
      <c r="N380" s="165" t="s">
        <v>37</v>
      </c>
      <c r="O380" s="56"/>
      <c r="P380" s="166">
        <f t="shared" si="81"/>
        <v>0</v>
      </c>
      <c r="Q380" s="166">
        <v>0</v>
      </c>
      <c r="R380" s="166">
        <f t="shared" si="82"/>
        <v>0</v>
      </c>
      <c r="S380" s="166">
        <v>0</v>
      </c>
      <c r="T380" s="167">
        <f t="shared" si="83"/>
        <v>0</v>
      </c>
      <c r="U380" s="30"/>
      <c r="V380" s="30"/>
      <c r="W380" s="30"/>
      <c r="X380" s="30"/>
      <c r="Y380" s="30"/>
      <c r="Z380" s="30"/>
      <c r="AA380" s="30"/>
      <c r="AB380" s="30"/>
      <c r="AC380" s="30"/>
      <c r="AD380" s="30"/>
      <c r="AE380" s="30"/>
      <c r="AR380" s="168" t="s">
        <v>194</v>
      </c>
      <c r="AT380" s="168" t="s">
        <v>143</v>
      </c>
      <c r="AU380" s="168" t="s">
        <v>80</v>
      </c>
      <c r="AY380" s="15" t="s">
        <v>142</v>
      </c>
      <c r="BE380" s="169">
        <f t="shared" si="84"/>
        <v>0</v>
      </c>
      <c r="BF380" s="169">
        <f t="shared" si="85"/>
        <v>0</v>
      </c>
      <c r="BG380" s="169">
        <f t="shared" si="86"/>
        <v>0</v>
      </c>
      <c r="BH380" s="169">
        <f t="shared" si="87"/>
        <v>0</v>
      </c>
      <c r="BI380" s="169">
        <f t="shared" si="88"/>
        <v>0</v>
      </c>
      <c r="BJ380" s="15" t="s">
        <v>80</v>
      </c>
      <c r="BK380" s="169">
        <f t="shared" si="89"/>
        <v>0</v>
      </c>
      <c r="BL380" s="15" t="s">
        <v>194</v>
      </c>
      <c r="BM380" s="168" t="s">
        <v>823</v>
      </c>
    </row>
    <row r="381" spans="1:65" s="2" customFormat="1" ht="24" customHeight="1">
      <c r="A381" s="30"/>
      <c r="B381" s="156"/>
      <c r="C381" s="157" t="s">
        <v>523</v>
      </c>
      <c r="D381" s="157" t="s">
        <v>143</v>
      </c>
      <c r="E381" s="158" t="s">
        <v>824</v>
      </c>
      <c r="F381" s="159" t="s">
        <v>825</v>
      </c>
      <c r="G381" s="160" t="s">
        <v>656</v>
      </c>
      <c r="H381" s="191"/>
      <c r="I381" s="162"/>
      <c r="J381" s="163">
        <f t="shared" si="80"/>
        <v>0</v>
      </c>
      <c r="K381" s="159" t="s">
        <v>147</v>
      </c>
      <c r="L381" s="31"/>
      <c r="M381" s="164" t="s">
        <v>1</v>
      </c>
      <c r="N381" s="165" t="s">
        <v>37</v>
      </c>
      <c r="O381" s="56"/>
      <c r="P381" s="166">
        <f t="shared" si="81"/>
        <v>0</v>
      </c>
      <c r="Q381" s="166">
        <v>0</v>
      </c>
      <c r="R381" s="166">
        <f t="shared" si="82"/>
        <v>0</v>
      </c>
      <c r="S381" s="166">
        <v>0</v>
      </c>
      <c r="T381" s="167">
        <f t="shared" si="83"/>
        <v>0</v>
      </c>
      <c r="U381" s="30"/>
      <c r="V381" s="30"/>
      <c r="W381" s="30"/>
      <c r="X381" s="30"/>
      <c r="Y381" s="30"/>
      <c r="Z381" s="30"/>
      <c r="AA381" s="30"/>
      <c r="AB381" s="30"/>
      <c r="AC381" s="30"/>
      <c r="AD381" s="30"/>
      <c r="AE381" s="30"/>
      <c r="AR381" s="168" t="s">
        <v>194</v>
      </c>
      <c r="AT381" s="168" t="s">
        <v>143</v>
      </c>
      <c r="AU381" s="168" t="s">
        <v>80</v>
      </c>
      <c r="AY381" s="15" t="s">
        <v>142</v>
      </c>
      <c r="BE381" s="169">
        <f t="shared" si="84"/>
        <v>0</v>
      </c>
      <c r="BF381" s="169">
        <f t="shared" si="85"/>
        <v>0</v>
      </c>
      <c r="BG381" s="169">
        <f t="shared" si="86"/>
        <v>0</v>
      </c>
      <c r="BH381" s="169">
        <f t="shared" si="87"/>
        <v>0</v>
      </c>
      <c r="BI381" s="169">
        <f t="shared" si="88"/>
        <v>0</v>
      </c>
      <c r="BJ381" s="15" t="s">
        <v>80</v>
      </c>
      <c r="BK381" s="169">
        <f t="shared" si="89"/>
        <v>0</v>
      </c>
      <c r="BL381" s="15" t="s">
        <v>194</v>
      </c>
      <c r="BM381" s="168" t="s">
        <v>826</v>
      </c>
    </row>
    <row r="382" spans="1:65" s="12" customFormat="1" ht="25.9" customHeight="1">
      <c r="B382" s="145"/>
      <c r="D382" s="146" t="s">
        <v>71</v>
      </c>
      <c r="E382" s="147" t="s">
        <v>827</v>
      </c>
      <c r="F382" s="147" t="s">
        <v>828</v>
      </c>
      <c r="I382" s="148"/>
      <c r="J382" s="149">
        <f>BK382</f>
        <v>0</v>
      </c>
      <c r="L382" s="145"/>
      <c r="M382" s="150"/>
      <c r="N382" s="151"/>
      <c r="O382" s="151"/>
      <c r="P382" s="152">
        <f>SUM(P383:P385)</f>
        <v>0</v>
      </c>
      <c r="Q382" s="151"/>
      <c r="R382" s="152">
        <f>SUM(R383:R385)</f>
        <v>0</v>
      </c>
      <c r="S382" s="151"/>
      <c r="T382" s="153">
        <f>SUM(T383:T385)</f>
        <v>0</v>
      </c>
      <c r="AR382" s="146" t="s">
        <v>82</v>
      </c>
      <c r="AT382" s="154" t="s">
        <v>71</v>
      </c>
      <c r="AU382" s="154" t="s">
        <v>72</v>
      </c>
      <c r="AY382" s="146" t="s">
        <v>142</v>
      </c>
      <c r="BK382" s="155">
        <f>SUM(BK383:BK385)</f>
        <v>0</v>
      </c>
    </row>
    <row r="383" spans="1:65" s="2" customFormat="1" ht="48" customHeight="1">
      <c r="A383" s="30"/>
      <c r="B383" s="156"/>
      <c r="C383" s="157" t="s">
        <v>829</v>
      </c>
      <c r="D383" s="157" t="s">
        <v>143</v>
      </c>
      <c r="E383" s="158" t="s">
        <v>830</v>
      </c>
      <c r="F383" s="159" t="s">
        <v>831</v>
      </c>
      <c r="G383" s="160" t="s">
        <v>224</v>
      </c>
      <c r="H383" s="161">
        <v>35.090000000000003</v>
      </c>
      <c r="I383" s="162"/>
      <c r="J383" s="163">
        <f>ROUND(I383*H383,2)</f>
        <v>0</v>
      </c>
      <c r="K383" s="159" t="s">
        <v>1</v>
      </c>
      <c r="L383" s="31"/>
      <c r="M383" s="164" t="s">
        <v>1</v>
      </c>
      <c r="N383" s="165" t="s">
        <v>37</v>
      </c>
      <c r="O383" s="56"/>
      <c r="P383" s="166">
        <f>O383*H383</f>
        <v>0</v>
      </c>
      <c r="Q383" s="166">
        <v>0</v>
      </c>
      <c r="R383" s="166">
        <f>Q383*H383</f>
        <v>0</v>
      </c>
      <c r="S383" s="166">
        <v>0</v>
      </c>
      <c r="T383" s="167">
        <f>S383*H383</f>
        <v>0</v>
      </c>
      <c r="U383" s="30"/>
      <c r="V383" s="30"/>
      <c r="W383" s="30"/>
      <c r="X383" s="30"/>
      <c r="Y383" s="30"/>
      <c r="Z383" s="30"/>
      <c r="AA383" s="30"/>
      <c r="AB383" s="30"/>
      <c r="AC383" s="30"/>
      <c r="AD383" s="30"/>
      <c r="AE383" s="30"/>
      <c r="AR383" s="168" t="s">
        <v>194</v>
      </c>
      <c r="AT383" s="168" t="s">
        <v>143</v>
      </c>
      <c r="AU383" s="168" t="s">
        <v>80</v>
      </c>
      <c r="AY383" s="15" t="s">
        <v>142</v>
      </c>
      <c r="BE383" s="169">
        <f>IF(N383="základní",J383,0)</f>
        <v>0</v>
      </c>
      <c r="BF383" s="169">
        <f>IF(N383="snížená",J383,0)</f>
        <v>0</v>
      </c>
      <c r="BG383" s="169">
        <f>IF(N383="zákl. přenesená",J383,0)</f>
        <v>0</v>
      </c>
      <c r="BH383" s="169">
        <f>IF(N383="sníž. přenesená",J383,0)</f>
        <v>0</v>
      </c>
      <c r="BI383" s="169">
        <f>IF(N383="nulová",J383,0)</f>
        <v>0</v>
      </c>
      <c r="BJ383" s="15" t="s">
        <v>80</v>
      </c>
      <c r="BK383" s="169">
        <f>ROUND(I383*H383,2)</f>
        <v>0</v>
      </c>
      <c r="BL383" s="15" t="s">
        <v>194</v>
      </c>
      <c r="BM383" s="168" t="s">
        <v>832</v>
      </c>
    </row>
    <row r="384" spans="1:65" s="2" customFormat="1" ht="60" customHeight="1">
      <c r="A384" s="30"/>
      <c r="B384" s="156"/>
      <c r="C384" s="157" t="s">
        <v>526</v>
      </c>
      <c r="D384" s="157" t="s">
        <v>143</v>
      </c>
      <c r="E384" s="158" t="s">
        <v>833</v>
      </c>
      <c r="F384" s="159" t="s">
        <v>834</v>
      </c>
      <c r="G384" s="160" t="s">
        <v>224</v>
      </c>
      <c r="H384" s="161">
        <v>9.9499999999999993</v>
      </c>
      <c r="I384" s="162"/>
      <c r="J384" s="163">
        <f>ROUND(I384*H384,2)</f>
        <v>0</v>
      </c>
      <c r="K384" s="159" t="s">
        <v>1</v>
      </c>
      <c r="L384" s="31"/>
      <c r="M384" s="164" t="s">
        <v>1</v>
      </c>
      <c r="N384" s="165" t="s">
        <v>37</v>
      </c>
      <c r="O384" s="56"/>
      <c r="P384" s="166">
        <f>O384*H384</f>
        <v>0</v>
      </c>
      <c r="Q384" s="166">
        <v>0</v>
      </c>
      <c r="R384" s="166">
        <f>Q384*H384</f>
        <v>0</v>
      </c>
      <c r="S384" s="166">
        <v>0</v>
      </c>
      <c r="T384" s="167">
        <f>S384*H384</f>
        <v>0</v>
      </c>
      <c r="U384" s="30"/>
      <c r="V384" s="30"/>
      <c r="W384" s="30"/>
      <c r="X384" s="30"/>
      <c r="Y384" s="30"/>
      <c r="Z384" s="30"/>
      <c r="AA384" s="30"/>
      <c r="AB384" s="30"/>
      <c r="AC384" s="30"/>
      <c r="AD384" s="30"/>
      <c r="AE384" s="30"/>
      <c r="AR384" s="168" t="s">
        <v>194</v>
      </c>
      <c r="AT384" s="168" t="s">
        <v>143</v>
      </c>
      <c r="AU384" s="168" t="s">
        <v>80</v>
      </c>
      <c r="AY384" s="15" t="s">
        <v>142</v>
      </c>
      <c r="BE384" s="169">
        <f>IF(N384="základní",J384,0)</f>
        <v>0</v>
      </c>
      <c r="BF384" s="169">
        <f>IF(N384="snížená",J384,0)</f>
        <v>0</v>
      </c>
      <c r="BG384" s="169">
        <f>IF(N384="zákl. přenesená",J384,0)</f>
        <v>0</v>
      </c>
      <c r="BH384" s="169">
        <f>IF(N384="sníž. přenesená",J384,0)</f>
        <v>0</v>
      </c>
      <c r="BI384" s="169">
        <f>IF(N384="nulová",J384,0)</f>
        <v>0</v>
      </c>
      <c r="BJ384" s="15" t="s">
        <v>80</v>
      </c>
      <c r="BK384" s="169">
        <f>ROUND(I384*H384,2)</f>
        <v>0</v>
      </c>
      <c r="BL384" s="15" t="s">
        <v>194</v>
      </c>
      <c r="BM384" s="168" t="s">
        <v>835</v>
      </c>
    </row>
    <row r="385" spans="1:65" s="2" customFormat="1" ht="24" customHeight="1">
      <c r="A385" s="30"/>
      <c r="B385" s="156"/>
      <c r="C385" s="157" t="s">
        <v>836</v>
      </c>
      <c r="D385" s="157" t="s">
        <v>143</v>
      </c>
      <c r="E385" s="158" t="s">
        <v>837</v>
      </c>
      <c r="F385" s="159" t="s">
        <v>838</v>
      </c>
      <c r="G385" s="160" t="s">
        <v>656</v>
      </c>
      <c r="H385" s="191"/>
      <c r="I385" s="162"/>
      <c r="J385" s="163">
        <f>ROUND(I385*H385,2)</f>
        <v>0</v>
      </c>
      <c r="K385" s="159" t="s">
        <v>147</v>
      </c>
      <c r="L385" s="31"/>
      <c r="M385" s="164" t="s">
        <v>1</v>
      </c>
      <c r="N385" s="165" t="s">
        <v>37</v>
      </c>
      <c r="O385" s="56"/>
      <c r="P385" s="166">
        <f>O385*H385</f>
        <v>0</v>
      </c>
      <c r="Q385" s="166">
        <v>0</v>
      </c>
      <c r="R385" s="166">
        <f>Q385*H385</f>
        <v>0</v>
      </c>
      <c r="S385" s="166">
        <v>0</v>
      </c>
      <c r="T385" s="167">
        <f>S385*H385</f>
        <v>0</v>
      </c>
      <c r="U385" s="30"/>
      <c r="V385" s="30"/>
      <c r="W385" s="30"/>
      <c r="X385" s="30"/>
      <c r="Y385" s="30"/>
      <c r="Z385" s="30"/>
      <c r="AA385" s="30"/>
      <c r="AB385" s="30"/>
      <c r="AC385" s="30"/>
      <c r="AD385" s="30"/>
      <c r="AE385" s="30"/>
      <c r="AR385" s="168" t="s">
        <v>194</v>
      </c>
      <c r="AT385" s="168" t="s">
        <v>143</v>
      </c>
      <c r="AU385" s="168" t="s">
        <v>80</v>
      </c>
      <c r="AY385" s="15" t="s">
        <v>142</v>
      </c>
      <c r="BE385" s="169">
        <f>IF(N385="základní",J385,0)</f>
        <v>0</v>
      </c>
      <c r="BF385" s="169">
        <f>IF(N385="snížená",J385,0)</f>
        <v>0</v>
      </c>
      <c r="BG385" s="169">
        <f>IF(N385="zákl. přenesená",J385,0)</f>
        <v>0</v>
      </c>
      <c r="BH385" s="169">
        <f>IF(N385="sníž. přenesená",J385,0)</f>
        <v>0</v>
      </c>
      <c r="BI385" s="169">
        <f>IF(N385="nulová",J385,0)</f>
        <v>0</v>
      </c>
      <c r="BJ385" s="15" t="s">
        <v>80</v>
      </c>
      <c r="BK385" s="169">
        <f>ROUND(I385*H385,2)</f>
        <v>0</v>
      </c>
      <c r="BL385" s="15" t="s">
        <v>194</v>
      </c>
      <c r="BM385" s="168" t="s">
        <v>839</v>
      </c>
    </row>
    <row r="386" spans="1:65" s="12" customFormat="1" ht="25.9" customHeight="1">
      <c r="B386" s="145"/>
      <c r="D386" s="146" t="s">
        <v>71</v>
      </c>
      <c r="E386" s="147" t="s">
        <v>840</v>
      </c>
      <c r="F386" s="147" t="s">
        <v>841</v>
      </c>
      <c r="I386" s="148"/>
      <c r="J386" s="149">
        <f>BK386</f>
        <v>0</v>
      </c>
      <c r="L386" s="145"/>
      <c r="M386" s="150"/>
      <c r="N386" s="151"/>
      <c r="O386" s="151"/>
      <c r="P386" s="152">
        <f>SUM(P387:P404)</f>
        <v>0</v>
      </c>
      <c r="Q386" s="151"/>
      <c r="R386" s="152">
        <f>SUM(R387:R404)</f>
        <v>0</v>
      </c>
      <c r="S386" s="151"/>
      <c r="T386" s="153">
        <f>SUM(T387:T404)</f>
        <v>0</v>
      </c>
      <c r="AR386" s="146" t="s">
        <v>82</v>
      </c>
      <c r="AT386" s="154" t="s">
        <v>71</v>
      </c>
      <c r="AU386" s="154" t="s">
        <v>72</v>
      </c>
      <c r="AY386" s="146" t="s">
        <v>142</v>
      </c>
      <c r="BK386" s="155">
        <f>SUM(BK387:BK404)</f>
        <v>0</v>
      </c>
    </row>
    <row r="387" spans="1:65" s="2" customFormat="1" ht="24" customHeight="1">
      <c r="A387" s="30"/>
      <c r="B387" s="156"/>
      <c r="C387" s="157" t="s">
        <v>531</v>
      </c>
      <c r="D387" s="157" t="s">
        <v>143</v>
      </c>
      <c r="E387" s="158" t="s">
        <v>842</v>
      </c>
      <c r="F387" s="159" t="s">
        <v>843</v>
      </c>
      <c r="G387" s="160" t="s">
        <v>844</v>
      </c>
      <c r="H387" s="161">
        <v>300.57299999999998</v>
      </c>
      <c r="I387" s="162"/>
      <c r="J387" s="163">
        <f>ROUND(I387*H387,2)</f>
        <v>0</v>
      </c>
      <c r="K387" s="159" t="s">
        <v>1</v>
      </c>
      <c r="L387" s="31"/>
      <c r="M387" s="164" t="s">
        <v>1</v>
      </c>
      <c r="N387" s="165" t="s">
        <v>37</v>
      </c>
      <c r="O387" s="56"/>
      <c r="P387" s="166">
        <f>O387*H387</f>
        <v>0</v>
      </c>
      <c r="Q387" s="166">
        <v>0</v>
      </c>
      <c r="R387" s="166">
        <f>Q387*H387</f>
        <v>0</v>
      </c>
      <c r="S387" s="166">
        <v>0</v>
      </c>
      <c r="T387" s="167">
        <f>S387*H387</f>
        <v>0</v>
      </c>
      <c r="U387" s="30"/>
      <c r="V387" s="30"/>
      <c r="W387" s="30"/>
      <c r="X387" s="30"/>
      <c r="Y387" s="30"/>
      <c r="Z387" s="30"/>
      <c r="AA387" s="30"/>
      <c r="AB387" s="30"/>
      <c r="AC387" s="30"/>
      <c r="AD387" s="30"/>
      <c r="AE387" s="30"/>
      <c r="AR387" s="168" t="s">
        <v>194</v>
      </c>
      <c r="AT387" s="168" t="s">
        <v>143</v>
      </c>
      <c r="AU387" s="168" t="s">
        <v>80</v>
      </c>
      <c r="AY387" s="15" t="s">
        <v>142</v>
      </c>
      <c r="BE387" s="169">
        <f>IF(N387="základní",J387,0)</f>
        <v>0</v>
      </c>
      <c r="BF387" s="169">
        <f>IF(N387="snížená",J387,0)</f>
        <v>0</v>
      </c>
      <c r="BG387" s="169">
        <f>IF(N387="zákl. přenesená",J387,0)</f>
        <v>0</v>
      </c>
      <c r="BH387" s="169">
        <f>IF(N387="sníž. přenesená",J387,0)</f>
        <v>0</v>
      </c>
      <c r="BI387" s="169">
        <f>IF(N387="nulová",J387,0)</f>
        <v>0</v>
      </c>
      <c r="BJ387" s="15" t="s">
        <v>80</v>
      </c>
      <c r="BK387" s="169">
        <f>ROUND(I387*H387,2)</f>
        <v>0</v>
      </c>
      <c r="BL387" s="15" t="s">
        <v>194</v>
      </c>
      <c r="BM387" s="168" t="s">
        <v>845</v>
      </c>
    </row>
    <row r="388" spans="1:65" s="13" customFormat="1" ht="11.25">
      <c r="B388" s="170"/>
      <c r="D388" s="171" t="s">
        <v>153</v>
      </c>
      <c r="E388" s="172" t="s">
        <v>1</v>
      </c>
      <c r="F388" s="173" t="s">
        <v>846</v>
      </c>
      <c r="H388" s="174">
        <v>300.57299999999998</v>
      </c>
      <c r="I388" s="175"/>
      <c r="L388" s="170"/>
      <c r="M388" s="176"/>
      <c r="N388" s="177"/>
      <c r="O388" s="177"/>
      <c r="P388" s="177"/>
      <c r="Q388" s="177"/>
      <c r="R388" s="177"/>
      <c r="S388" s="177"/>
      <c r="T388" s="178"/>
      <c r="AT388" s="172" t="s">
        <v>153</v>
      </c>
      <c r="AU388" s="172" t="s">
        <v>80</v>
      </c>
      <c r="AV388" s="13" t="s">
        <v>82</v>
      </c>
      <c r="AW388" s="13" t="s">
        <v>29</v>
      </c>
      <c r="AX388" s="13" t="s">
        <v>80</v>
      </c>
      <c r="AY388" s="172" t="s">
        <v>142</v>
      </c>
    </row>
    <row r="389" spans="1:65" s="2" customFormat="1" ht="24" customHeight="1">
      <c r="A389" s="30"/>
      <c r="B389" s="156"/>
      <c r="C389" s="157" t="s">
        <v>847</v>
      </c>
      <c r="D389" s="157" t="s">
        <v>143</v>
      </c>
      <c r="E389" s="158" t="s">
        <v>848</v>
      </c>
      <c r="F389" s="159" t="s">
        <v>849</v>
      </c>
      <c r="G389" s="160" t="s">
        <v>614</v>
      </c>
      <c r="H389" s="161">
        <v>9.09</v>
      </c>
      <c r="I389" s="162"/>
      <c r="J389" s="163">
        <f>ROUND(I389*H389,2)</f>
        <v>0</v>
      </c>
      <c r="K389" s="159" t="s">
        <v>1</v>
      </c>
      <c r="L389" s="31"/>
      <c r="M389" s="164" t="s">
        <v>1</v>
      </c>
      <c r="N389" s="165" t="s">
        <v>37</v>
      </c>
      <c r="O389" s="56"/>
      <c r="P389" s="166">
        <f>O389*H389</f>
        <v>0</v>
      </c>
      <c r="Q389" s="166">
        <v>0</v>
      </c>
      <c r="R389" s="166">
        <f>Q389*H389</f>
        <v>0</v>
      </c>
      <c r="S389" s="166">
        <v>0</v>
      </c>
      <c r="T389" s="167">
        <f>S389*H389</f>
        <v>0</v>
      </c>
      <c r="U389" s="30"/>
      <c r="V389" s="30"/>
      <c r="W389" s="30"/>
      <c r="X389" s="30"/>
      <c r="Y389" s="30"/>
      <c r="Z389" s="30"/>
      <c r="AA389" s="30"/>
      <c r="AB389" s="30"/>
      <c r="AC389" s="30"/>
      <c r="AD389" s="30"/>
      <c r="AE389" s="30"/>
      <c r="AR389" s="168" t="s">
        <v>194</v>
      </c>
      <c r="AT389" s="168" t="s">
        <v>143</v>
      </c>
      <c r="AU389" s="168" t="s">
        <v>80</v>
      </c>
      <c r="AY389" s="15" t="s">
        <v>142</v>
      </c>
      <c r="BE389" s="169">
        <f>IF(N389="základní",J389,0)</f>
        <v>0</v>
      </c>
      <c r="BF389" s="169">
        <f>IF(N389="snížená",J389,0)</f>
        <v>0</v>
      </c>
      <c r="BG389" s="169">
        <f>IF(N389="zákl. přenesená",J389,0)</f>
        <v>0</v>
      </c>
      <c r="BH389" s="169">
        <f>IF(N389="sníž. přenesená",J389,0)</f>
        <v>0</v>
      </c>
      <c r="BI389" s="169">
        <f>IF(N389="nulová",J389,0)</f>
        <v>0</v>
      </c>
      <c r="BJ389" s="15" t="s">
        <v>80</v>
      </c>
      <c r="BK389" s="169">
        <f>ROUND(I389*H389,2)</f>
        <v>0</v>
      </c>
      <c r="BL389" s="15" t="s">
        <v>194</v>
      </c>
      <c r="BM389" s="168" t="s">
        <v>850</v>
      </c>
    </row>
    <row r="390" spans="1:65" s="13" customFormat="1" ht="11.25">
      <c r="B390" s="170"/>
      <c r="D390" s="171" t="s">
        <v>153</v>
      </c>
      <c r="E390" s="172" t="s">
        <v>1</v>
      </c>
      <c r="F390" s="173" t="s">
        <v>851</v>
      </c>
      <c r="H390" s="174">
        <v>9.09</v>
      </c>
      <c r="I390" s="175"/>
      <c r="L390" s="170"/>
      <c r="M390" s="176"/>
      <c r="N390" s="177"/>
      <c r="O390" s="177"/>
      <c r="P390" s="177"/>
      <c r="Q390" s="177"/>
      <c r="R390" s="177"/>
      <c r="S390" s="177"/>
      <c r="T390" s="178"/>
      <c r="AT390" s="172" t="s">
        <v>153</v>
      </c>
      <c r="AU390" s="172" t="s">
        <v>80</v>
      </c>
      <c r="AV390" s="13" t="s">
        <v>82</v>
      </c>
      <c r="AW390" s="13" t="s">
        <v>29</v>
      </c>
      <c r="AX390" s="13" t="s">
        <v>80</v>
      </c>
      <c r="AY390" s="172" t="s">
        <v>142</v>
      </c>
    </row>
    <row r="391" spans="1:65" s="2" customFormat="1" ht="24" customHeight="1">
      <c r="A391" s="30"/>
      <c r="B391" s="156"/>
      <c r="C391" s="157" t="s">
        <v>627</v>
      </c>
      <c r="D391" s="157" t="s">
        <v>143</v>
      </c>
      <c r="E391" s="158" t="s">
        <v>852</v>
      </c>
      <c r="F391" s="159" t="s">
        <v>853</v>
      </c>
      <c r="G391" s="160" t="s">
        <v>146</v>
      </c>
      <c r="H391" s="161">
        <v>5.59</v>
      </c>
      <c r="I391" s="162"/>
      <c r="J391" s="163">
        <f>ROUND(I391*H391,2)</f>
        <v>0</v>
      </c>
      <c r="K391" s="159" t="s">
        <v>1</v>
      </c>
      <c r="L391" s="31"/>
      <c r="M391" s="164" t="s">
        <v>1</v>
      </c>
      <c r="N391" s="165" t="s">
        <v>37</v>
      </c>
      <c r="O391" s="56"/>
      <c r="P391" s="166">
        <f>O391*H391</f>
        <v>0</v>
      </c>
      <c r="Q391" s="166">
        <v>0</v>
      </c>
      <c r="R391" s="166">
        <f>Q391*H391</f>
        <v>0</v>
      </c>
      <c r="S391" s="166">
        <v>0</v>
      </c>
      <c r="T391" s="167">
        <f>S391*H391</f>
        <v>0</v>
      </c>
      <c r="U391" s="30"/>
      <c r="V391" s="30"/>
      <c r="W391" s="30"/>
      <c r="X391" s="30"/>
      <c r="Y391" s="30"/>
      <c r="Z391" s="30"/>
      <c r="AA391" s="30"/>
      <c r="AB391" s="30"/>
      <c r="AC391" s="30"/>
      <c r="AD391" s="30"/>
      <c r="AE391" s="30"/>
      <c r="AR391" s="168" t="s">
        <v>194</v>
      </c>
      <c r="AT391" s="168" t="s">
        <v>143</v>
      </c>
      <c r="AU391" s="168" t="s">
        <v>80</v>
      </c>
      <c r="AY391" s="15" t="s">
        <v>142</v>
      </c>
      <c r="BE391" s="169">
        <f>IF(N391="základní",J391,0)</f>
        <v>0</v>
      </c>
      <c r="BF391" s="169">
        <f>IF(N391="snížená",J391,0)</f>
        <v>0</v>
      </c>
      <c r="BG391" s="169">
        <f>IF(N391="zákl. přenesená",J391,0)</f>
        <v>0</v>
      </c>
      <c r="BH391" s="169">
        <f>IF(N391="sníž. přenesená",J391,0)</f>
        <v>0</v>
      </c>
      <c r="BI391" s="169">
        <f>IF(N391="nulová",J391,0)</f>
        <v>0</v>
      </c>
      <c r="BJ391" s="15" t="s">
        <v>80</v>
      </c>
      <c r="BK391" s="169">
        <f>ROUND(I391*H391,2)</f>
        <v>0</v>
      </c>
      <c r="BL391" s="15" t="s">
        <v>194</v>
      </c>
      <c r="BM391" s="168" t="s">
        <v>854</v>
      </c>
    </row>
    <row r="392" spans="1:65" s="13" customFormat="1" ht="11.25">
      <c r="B392" s="170"/>
      <c r="D392" s="171" t="s">
        <v>153</v>
      </c>
      <c r="E392" s="172" t="s">
        <v>1</v>
      </c>
      <c r="F392" s="173" t="s">
        <v>855</v>
      </c>
      <c r="H392" s="174">
        <v>5.59</v>
      </c>
      <c r="I392" s="175"/>
      <c r="L392" s="170"/>
      <c r="M392" s="176"/>
      <c r="N392" s="177"/>
      <c r="O392" s="177"/>
      <c r="P392" s="177"/>
      <c r="Q392" s="177"/>
      <c r="R392" s="177"/>
      <c r="S392" s="177"/>
      <c r="T392" s="178"/>
      <c r="AT392" s="172" t="s">
        <v>153</v>
      </c>
      <c r="AU392" s="172" t="s">
        <v>80</v>
      </c>
      <c r="AV392" s="13" t="s">
        <v>82</v>
      </c>
      <c r="AW392" s="13" t="s">
        <v>29</v>
      </c>
      <c r="AX392" s="13" t="s">
        <v>80</v>
      </c>
      <c r="AY392" s="172" t="s">
        <v>142</v>
      </c>
    </row>
    <row r="393" spans="1:65" s="2" customFormat="1" ht="24" customHeight="1">
      <c r="A393" s="30"/>
      <c r="B393" s="156"/>
      <c r="C393" s="157" t="s">
        <v>856</v>
      </c>
      <c r="D393" s="157" t="s">
        <v>143</v>
      </c>
      <c r="E393" s="158" t="s">
        <v>857</v>
      </c>
      <c r="F393" s="159" t="s">
        <v>858</v>
      </c>
      <c r="G393" s="160" t="s">
        <v>252</v>
      </c>
      <c r="H393" s="161">
        <v>1</v>
      </c>
      <c r="I393" s="162"/>
      <c r="J393" s="163">
        <f>ROUND(I393*H393,2)</f>
        <v>0</v>
      </c>
      <c r="K393" s="159" t="s">
        <v>1</v>
      </c>
      <c r="L393" s="31"/>
      <c r="M393" s="164" t="s">
        <v>1</v>
      </c>
      <c r="N393" s="165" t="s">
        <v>37</v>
      </c>
      <c r="O393" s="56"/>
      <c r="P393" s="166">
        <f>O393*H393</f>
        <v>0</v>
      </c>
      <c r="Q393" s="166">
        <v>0</v>
      </c>
      <c r="R393" s="166">
        <f>Q393*H393</f>
        <v>0</v>
      </c>
      <c r="S393" s="166">
        <v>0</v>
      </c>
      <c r="T393" s="167">
        <f>S393*H393</f>
        <v>0</v>
      </c>
      <c r="U393" s="30"/>
      <c r="V393" s="30"/>
      <c r="W393" s="30"/>
      <c r="X393" s="30"/>
      <c r="Y393" s="30"/>
      <c r="Z393" s="30"/>
      <c r="AA393" s="30"/>
      <c r="AB393" s="30"/>
      <c r="AC393" s="30"/>
      <c r="AD393" s="30"/>
      <c r="AE393" s="30"/>
      <c r="AR393" s="168" t="s">
        <v>194</v>
      </c>
      <c r="AT393" s="168" t="s">
        <v>143</v>
      </c>
      <c r="AU393" s="168" t="s">
        <v>80</v>
      </c>
      <c r="AY393" s="15" t="s">
        <v>142</v>
      </c>
      <c r="BE393" s="169">
        <f>IF(N393="základní",J393,0)</f>
        <v>0</v>
      </c>
      <c r="BF393" s="169">
        <f>IF(N393="snížená",J393,0)</f>
        <v>0</v>
      </c>
      <c r="BG393" s="169">
        <f>IF(N393="zákl. přenesená",J393,0)</f>
        <v>0</v>
      </c>
      <c r="BH393" s="169">
        <f>IF(N393="sníž. přenesená",J393,0)</f>
        <v>0</v>
      </c>
      <c r="BI393" s="169">
        <f>IF(N393="nulová",J393,0)</f>
        <v>0</v>
      </c>
      <c r="BJ393" s="15" t="s">
        <v>80</v>
      </c>
      <c r="BK393" s="169">
        <f>ROUND(I393*H393,2)</f>
        <v>0</v>
      </c>
      <c r="BL393" s="15" t="s">
        <v>194</v>
      </c>
      <c r="BM393" s="168" t="s">
        <v>859</v>
      </c>
    </row>
    <row r="394" spans="1:65" s="13" customFormat="1" ht="11.25">
      <c r="B394" s="170"/>
      <c r="D394" s="171" t="s">
        <v>153</v>
      </c>
      <c r="E394" s="172" t="s">
        <v>1</v>
      </c>
      <c r="F394" s="173" t="s">
        <v>860</v>
      </c>
      <c r="H394" s="174">
        <v>1</v>
      </c>
      <c r="I394" s="175"/>
      <c r="L394" s="170"/>
      <c r="M394" s="176"/>
      <c r="N394" s="177"/>
      <c r="O394" s="177"/>
      <c r="P394" s="177"/>
      <c r="Q394" s="177"/>
      <c r="R394" s="177"/>
      <c r="S394" s="177"/>
      <c r="T394" s="178"/>
      <c r="AT394" s="172" t="s">
        <v>153</v>
      </c>
      <c r="AU394" s="172" t="s">
        <v>80</v>
      </c>
      <c r="AV394" s="13" t="s">
        <v>82</v>
      </c>
      <c r="AW394" s="13" t="s">
        <v>29</v>
      </c>
      <c r="AX394" s="13" t="s">
        <v>80</v>
      </c>
      <c r="AY394" s="172" t="s">
        <v>142</v>
      </c>
    </row>
    <row r="395" spans="1:65" s="2" customFormat="1" ht="24" customHeight="1">
      <c r="A395" s="30"/>
      <c r="B395" s="156"/>
      <c r="C395" s="157" t="s">
        <v>631</v>
      </c>
      <c r="D395" s="157" t="s">
        <v>143</v>
      </c>
      <c r="E395" s="158" t="s">
        <v>861</v>
      </c>
      <c r="F395" s="159" t="s">
        <v>862</v>
      </c>
      <c r="G395" s="160" t="s">
        <v>252</v>
      </c>
      <c r="H395" s="161">
        <v>1</v>
      </c>
      <c r="I395" s="162"/>
      <c r="J395" s="163">
        <f t="shared" ref="J395:J404" si="90">ROUND(I395*H395,2)</f>
        <v>0</v>
      </c>
      <c r="K395" s="159" t="s">
        <v>1</v>
      </c>
      <c r="L395" s="31"/>
      <c r="M395" s="164" t="s">
        <v>1</v>
      </c>
      <c r="N395" s="165" t="s">
        <v>37</v>
      </c>
      <c r="O395" s="56"/>
      <c r="P395" s="166">
        <f t="shared" ref="P395:P404" si="91">O395*H395</f>
        <v>0</v>
      </c>
      <c r="Q395" s="166">
        <v>0</v>
      </c>
      <c r="R395" s="166">
        <f t="shared" ref="R395:R404" si="92">Q395*H395</f>
        <v>0</v>
      </c>
      <c r="S395" s="166">
        <v>0</v>
      </c>
      <c r="T395" s="167">
        <f t="shared" ref="T395:T404" si="93">S395*H395</f>
        <v>0</v>
      </c>
      <c r="U395" s="30"/>
      <c r="V395" s="30"/>
      <c r="W395" s="30"/>
      <c r="X395" s="30"/>
      <c r="Y395" s="30"/>
      <c r="Z395" s="30"/>
      <c r="AA395" s="30"/>
      <c r="AB395" s="30"/>
      <c r="AC395" s="30"/>
      <c r="AD395" s="30"/>
      <c r="AE395" s="30"/>
      <c r="AR395" s="168" t="s">
        <v>194</v>
      </c>
      <c r="AT395" s="168" t="s">
        <v>143</v>
      </c>
      <c r="AU395" s="168" t="s">
        <v>80</v>
      </c>
      <c r="AY395" s="15" t="s">
        <v>142</v>
      </c>
      <c r="BE395" s="169">
        <f t="shared" ref="BE395:BE404" si="94">IF(N395="základní",J395,0)</f>
        <v>0</v>
      </c>
      <c r="BF395" s="169">
        <f t="shared" ref="BF395:BF404" si="95">IF(N395="snížená",J395,0)</f>
        <v>0</v>
      </c>
      <c r="BG395" s="169">
        <f t="shared" ref="BG395:BG404" si="96">IF(N395="zákl. přenesená",J395,0)</f>
        <v>0</v>
      </c>
      <c r="BH395" s="169">
        <f t="shared" ref="BH395:BH404" si="97">IF(N395="sníž. přenesená",J395,0)</f>
        <v>0</v>
      </c>
      <c r="BI395" s="169">
        <f t="shared" ref="BI395:BI404" si="98">IF(N395="nulová",J395,0)</f>
        <v>0</v>
      </c>
      <c r="BJ395" s="15" t="s">
        <v>80</v>
      </c>
      <c r="BK395" s="169">
        <f t="shared" ref="BK395:BK404" si="99">ROUND(I395*H395,2)</f>
        <v>0</v>
      </c>
      <c r="BL395" s="15" t="s">
        <v>194</v>
      </c>
      <c r="BM395" s="168" t="s">
        <v>863</v>
      </c>
    </row>
    <row r="396" spans="1:65" s="2" customFormat="1" ht="24" customHeight="1">
      <c r="A396" s="30"/>
      <c r="B396" s="156"/>
      <c r="C396" s="157" t="s">
        <v>864</v>
      </c>
      <c r="D396" s="157" t="s">
        <v>143</v>
      </c>
      <c r="E396" s="158" t="s">
        <v>865</v>
      </c>
      <c r="F396" s="159" t="s">
        <v>866</v>
      </c>
      <c r="G396" s="160" t="s">
        <v>844</v>
      </c>
      <c r="H396" s="161">
        <v>200</v>
      </c>
      <c r="I396" s="162"/>
      <c r="J396" s="163">
        <f t="shared" si="90"/>
        <v>0</v>
      </c>
      <c r="K396" s="159" t="s">
        <v>147</v>
      </c>
      <c r="L396" s="31"/>
      <c r="M396" s="164" t="s">
        <v>1</v>
      </c>
      <c r="N396" s="165" t="s">
        <v>37</v>
      </c>
      <c r="O396" s="56"/>
      <c r="P396" s="166">
        <f t="shared" si="91"/>
        <v>0</v>
      </c>
      <c r="Q396" s="166">
        <v>0</v>
      </c>
      <c r="R396" s="166">
        <f t="shared" si="92"/>
        <v>0</v>
      </c>
      <c r="S396" s="166">
        <v>0</v>
      </c>
      <c r="T396" s="167">
        <f t="shared" si="93"/>
        <v>0</v>
      </c>
      <c r="U396" s="30"/>
      <c r="V396" s="30"/>
      <c r="W396" s="30"/>
      <c r="X396" s="30"/>
      <c r="Y396" s="30"/>
      <c r="Z396" s="30"/>
      <c r="AA396" s="30"/>
      <c r="AB396" s="30"/>
      <c r="AC396" s="30"/>
      <c r="AD396" s="30"/>
      <c r="AE396" s="30"/>
      <c r="AR396" s="168" t="s">
        <v>194</v>
      </c>
      <c r="AT396" s="168" t="s">
        <v>143</v>
      </c>
      <c r="AU396" s="168" t="s">
        <v>80</v>
      </c>
      <c r="AY396" s="15" t="s">
        <v>142</v>
      </c>
      <c r="BE396" s="169">
        <f t="shared" si="94"/>
        <v>0</v>
      </c>
      <c r="BF396" s="169">
        <f t="shared" si="95"/>
        <v>0</v>
      </c>
      <c r="BG396" s="169">
        <f t="shared" si="96"/>
        <v>0</v>
      </c>
      <c r="BH396" s="169">
        <f t="shared" si="97"/>
        <v>0</v>
      </c>
      <c r="BI396" s="169">
        <f t="shared" si="98"/>
        <v>0</v>
      </c>
      <c r="BJ396" s="15" t="s">
        <v>80</v>
      </c>
      <c r="BK396" s="169">
        <f t="shared" si="99"/>
        <v>0</v>
      </c>
      <c r="BL396" s="15" t="s">
        <v>194</v>
      </c>
      <c r="BM396" s="168" t="s">
        <v>867</v>
      </c>
    </row>
    <row r="397" spans="1:65" s="2" customFormat="1" ht="24" customHeight="1">
      <c r="A397" s="30"/>
      <c r="B397" s="156"/>
      <c r="C397" s="157" t="s">
        <v>642</v>
      </c>
      <c r="D397" s="157" t="s">
        <v>143</v>
      </c>
      <c r="E397" s="158" t="s">
        <v>868</v>
      </c>
      <c r="F397" s="159" t="s">
        <v>869</v>
      </c>
      <c r="G397" s="160" t="s">
        <v>280</v>
      </c>
      <c r="H397" s="161">
        <v>1</v>
      </c>
      <c r="I397" s="162"/>
      <c r="J397" s="163">
        <f t="shared" si="90"/>
        <v>0</v>
      </c>
      <c r="K397" s="159" t="s">
        <v>1</v>
      </c>
      <c r="L397" s="31"/>
      <c r="M397" s="164" t="s">
        <v>1</v>
      </c>
      <c r="N397" s="165" t="s">
        <v>37</v>
      </c>
      <c r="O397" s="56"/>
      <c r="P397" s="166">
        <f t="shared" si="91"/>
        <v>0</v>
      </c>
      <c r="Q397" s="166">
        <v>0</v>
      </c>
      <c r="R397" s="166">
        <f t="shared" si="92"/>
        <v>0</v>
      </c>
      <c r="S397" s="166">
        <v>0</v>
      </c>
      <c r="T397" s="167">
        <f t="shared" si="93"/>
        <v>0</v>
      </c>
      <c r="U397" s="30"/>
      <c r="V397" s="30"/>
      <c r="W397" s="30"/>
      <c r="X397" s="30"/>
      <c r="Y397" s="30"/>
      <c r="Z397" s="30"/>
      <c r="AA397" s="30"/>
      <c r="AB397" s="30"/>
      <c r="AC397" s="30"/>
      <c r="AD397" s="30"/>
      <c r="AE397" s="30"/>
      <c r="AR397" s="168" t="s">
        <v>194</v>
      </c>
      <c r="AT397" s="168" t="s">
        <v>143</v>
      </c>
      <c r="AU397" s="168" t="s">
        <v>80</v>
      </c>
      <c r="AY397" s="15" t="s">
        <v>142</v>
      </c>
      <c r="BE397" s="169">
        <f t="shared" si="94"/>
        <v>0</v>
      </c>
      <c r="BF397" s="169">
        <f t="shared" si="95"/>
        <v>0</v>
      </c>
      <c r="BG397" s="169">
        <f t="shared" si="96"/>
        <v>0</v>
      </c>
      <c r="BH397" s="169">
        <f t="shared" si="97"/>
        <v>0</v>
      </c>
      <c r="BI397" s="169">
        <f t="shared" si="98"/>
        <v>0</v>
      </c>
      <c r="BJ397" s="15" t="s">
        <v>80</v>
      </c>
      <c r="BK397" s="169">
        <f t="shared" si="99"/>
        <v>0</v>
      </c>
      <c r="BL397" s="15" t="s">
        <v>194</v>
      </c>
      <c r="BM397" s="168" t="s">
        <v>870</v>
      </c>
    </row>
    <row r="398" spans="1:65" s="2" customFormat="1" ht="16.5" customHeight="1">
      <c r="A398" s="30"/>
      <c r="B398" s="156"/>
      <c r="C398" s="157" t="s">
        <v>871</v>
      </c>
      <c r="D398" s="157" t="s">
        <v>143</v>
      </c>
      <c r="E398" s="158" t="s">
        <v>872</v>
      </c>
      <c r="F398" s="159" t="s">
        <v>873</v>
      </c>
      <c r="G398" s="160" t="s">
        <v>224</v>
      </c>
      <c r="H398" s="161">
        <v>4</v>
      </c>
      <c r="I398" s="162"/>
      <c r="J398" s="163">
        <f t="shared" si="90"/>
        <v>0</v>
      </c>
      <c r="K398" s="159" t="s">
        <v>1</v>
      </c>
      <c r="L398" s="31"/>
      <c r="M398" s="164" t="s">
        <v>1</v>
      </c>
      <c r="N398" s="165" t="s">
        <v>37</v>
      </c>
      <c r="O398" s="56"/>
      <c r="P398" s="166">
        <f t="shared" si="91"/>
        <v>0</v>
      </c>
      <c r="Q398" s="166">
        <v>0</v>
      </c>
      <c r="R398" s="166">
        <f t="shared" si="92"/>
        <v>0</v>
      </c>
      <c r="S398" s="166">
        <v>0</v>
      </c>
      <c r="T398" s="167">
        <f t="shared" si="93"/>
        <v>0</v>
      </c>
      <c r="U398" s="30"/>
      <c r="V398" s="30"/>
      <c r="W398" s="30"/>
      <c r="X398" s="30"/>
      <c r="Y398" s="30"/>
      <c r="Z398" s="30"/>
      <c r="AA398" s="30"/>
      <c r="AB398" s="30"/>
      <c r="AC398" s="30"/>
      <c r="AD398" s="30"/>
      <c r="AE398" s="30"/>
      <c r="AR398" s="168" t="s">
        <v>194</v>
      </c>
      <c r="AT398" s="168" t="s">
        <v>143</v>
      </c>
      <c r="AU398" s="168" t="s">
        <v>80</v>
      </c>
      <c r="AY398" s="15" t="s">
        <v>142</v>
      </c>
      <c r="BE398" s="169">
        <f t="shared" si="94"/>
        <v>0</v>
      </c>
      <c r="BF398" s="169">
        <f t="shared" si="95"/>
        <v>0</v>
      </c>
      <c r="BG398" s="169">
        <f t="shared" si="96"/>
        <v>0</v>
      </c>
      <c r="BH398" s="169">
        <f t="shared" si="97"/>
        <v>0</v>
      </c>
      <c r="BI398" s="169">
        <f t="shared" si="98"/>
        <v>0</v>
      </c>
      <c r="BJ398" s="15" t="s">
        <v>80</v>
      </c>
      <c r="BK398" s="169">
        <f t="shared" si="99"/>
        <v>0</v>
      </c>
      <c r="BL398" s="15" t="s">
        <v>194</v>
      </c>
      <c r="BM398" s="168" t="s">
        <v>874</v>
      </c>
    </row>
    <row r="399" spans="1:65" s="2" customFormat="1" ht="16.5" customHeight="1">
      <c r="A399" s="30"/>
      <c r="B399" s="156"/>
      <c r="C399" s="157" t="s">
        <v>646</v>
      </c>
      <c r="D399" s="157" t="s">
        <v>143</v>
      </c>
      <c r="E399" s="158" t="s">
        <v>875</v>
      </c>
      <c r="F399" s="159" t="s">
        <v>876</v>
      </c>
      <c r="G399" s="160" t="s">
        <v>280</v>
      </c>
      <c r="H399" s="161">
        <v>2</v>
      </c>
      <c r="I399" s="162"/>
      <c r="J399" s="163">
        <f t="shared" si="90"/>
        <v>0</v>
      </c>
      <c r="K399" s="159" t="s">
        <v>1</v>
      </c>
      <c r="L399" s="31"/>
      <c r="M399" s="164" t="s">
        <v>1</v>
      </c>
      <c r="N399" s="165" t="s">
        <v>37</v>
      </c>
      <c r="O399" s="56"/>
      <c r="P399" s="166">
        <f t="shared" si="91"/>
        <v>0</v>
      </c>
      <c r="Q399" s="166">
        <v>0</v>
      </c>
      <c r="R399" s="166">
        <f t="shared" si="92"/>
        <v>0</v>
      </c>
      <c r="S399" s="166">
        <v>0</v>
      </c>
      <c r="T399" s="167">
        <f t="shared" si="93"/>
        <v>0</v>
      </c>
      <c r="U399" s="30"/>
      <c r="V399" s="30"/>
      <c r="W399" s="30"/>
      <c r="X399" s="30"/>
      <c r="Y399" s="30"/>
      <c r="Z399" s="30"/>
      <c r="AA399" s="30"/>
      <c r="AB399" s="30"/>
      <c r="AC399" s="30"/>
      <c r="AD399" s="30"/>
      <c r="AE399" s="30"/>
      <c r="AR399" s="168" t="s">
        <v>194</v>
      </c>
      <c r="AT399" s="168" t="s">
        <v>143</v>
      </c>
      <c r="AU399" s="168" t="s">
        <v>80</v>
      </c>
      <c r="AY399" s="15" t="s">
        <v>142</v>
      </c>
      <c r="BE399" s="169">
        <f t="shared" si="94"/>
        <v>0</v>
      </c>
      <c r="BF399" s="169">
        <f t="shared" si="95"/>
        <v>0</v>
      </c>
      <c r="BG399" s="169">
        <f t="shared" si="96"/>
        <v>0</v>
      </c>
      <c r="BH399" s="169">
        <f t="shared" si="97"/>
        <v>0</v>
      </c>
      <c r="BI399" s="169">
        <f t="shared" si="98"/>
        <v>0</v>
      </c>
      <c r="BJ399" s="15" t="s">
        <v>80</v>
      </c>
      <c r="BK399" s="169">
        <f t="shared" si="99"/>
        <v>0</v>
      </c>
      <c r="BL399" s="15" t="s">
        <v>194</v>
      </c>
      <c r="BM399" s="168" t="s">
        <v>877</v>
      </c>
    </row>
    <row r="400" spans="1:65" s="2" customFormat="1" ht="24" customHeight="1">
      <c r="A400" s="30"/>
      <c r="B400" s="156"/>
      <c r="C400" s="157" t="s">
        <v>878</v>
      </c>
      <c r="D400" s="157" t="s">
        <v>143</v>
      </c>
      <c r="E400" s="158" t="s">
        <v>879</v>
      </c>
      <c r="F400" s="159" t="s">
        <v>880</v>
      </c>
      <c r="G400" s="160" t="s">
        <v>280</v>
      </c>
      <c r="H400" s="161">
        <v>2</v>
      </c>
      <c r="I400" s="162"/>
      <c r="J400" s="163">
        <f t="shared" si="90"/>
        <v>0</v>
      </c>
      <c r="K400" s="159" t="s">
        <v>1</v>
      </c>
      <c r="L400" s="31"/>
      <c r="M400" s="164" t="s">
        <v>1</v>
      </c>
      <c r="N400" s="165" t="s">
        <v>37</v>
      </c>
      <c r="O400" s="56"/>
      <c r="P400" s="166">
        <f t="shared" si="91"/>
        <v>0</v>
      </c>
      <c r="Q400" s="166">
        <v>0</v>
      </c>
      <c r="R400" s="166">
        <f t="shared" si="92"/>
        <v>0</v>
      </c>
      <c r="S400" s="166">
        <v>0</v>
      </c>
      <c r="T400" s="167">
        <f t="shared" si="93"/>
        <v>0</v>
      </c>
      <c r="U400" s="30"/>
      <c r="V400" s="30"/>
      <c r="W400" s="30"/>
      <c r="X400" s="30"/>
      <c r="Y400" s="30"/>
      <c r="Z400" s="30"/>
      <c r="AA400" s="30"/>
      <c r="AB400" s="30"/>
      <c r="AC400" s="30"/>
      <c r="AD400" s="30"/>
      <c r="AE400" s="30"/>
      <c r="AR400" s="168" t="s">
        <v>194</v>
      </c>
      <c r="AT400" s="168" t="s">
        <v>143</v>
      </c>
      <c r="AU400" s="168" t="s">
        <v>80</v>
      </c>
      <c r="AY400" s="15" t="s">
        <v>142</v>
      </c>
      <c r="BE400" s="169">
        <f t="shared" si="94"/>
        <v>0</v>
      </c>
      <c r="BF400" s="169">
        <f t="shared" si="95"/>
        <v>0</v>
      </c>
      <c r="BG400" s="169">
        <f t="shared" si="96"/>
        <v>0</v>
      </c>
      <c r="BH400" s="169">
        <f t="shared" si="97"/>
        <v>0</v>
      </c>
      <c r="BI400" s="169">
        <f t="shared" si="98"/>
        <v>0</v>
      </c>
      <c r="BJ400" s="15" t="s">
        <v>80</v>
      </c>
      <c r="BK400" s="169">
        <f t="shared" si="99"/>
        <v>0</v>
      </c>
      <c r="BL400" s="15" t="s">
        <v>194</v>
      </c>
      <c r="BM400" s="168" t="s">
        <v>881</v>
      </c>
    </row>
    <row r="401" spans="1:65" s="2" customFormat="1" ht="24" customHeight="1">
      <c r="A401" s="30"/>
      <c r="B401" s="156"/>
      <c r="C401" s="157" t="s">
        <v>649</v>
      </c>
      <c r="D401" s="157" t="s">
        <v>143</v>
      </c>
      <c r="E401" s="158" t="s">
        <v>882</v>
      </c>
      <c r="F401" s="159" t="s">
        <v>883</v>
      </c>
      <c r="G401" s="160" t="s">
        <v>280</v>
      </c>
      <c r="H401" s="161">
        <v>2</v>
      </c>
      <c r="I401" s="162"/>
      <c r="J401" s="163">
        <f t="shared" si="90"/>
        <v>0</v>
      </c>
      <c r="K401" s="159" t="s">
        <v>1</v>
      </c>
      <c r="L401" s="31"/>
      <c r="M401" s="164" t="s">
        <v>1</v>
      </c>
      <c r="N401" s="165" t="s">
        <v>37</v>
      </c>
      <c r="O401" s="56"/>
      <c r="P401" s="166">
        <f t="shared" si="91"/>
        <v>0</v>
      </c>
      <c r="Q401" s="166">
        <v>0</v>
      </c>
      <c r="R401" s="166">
        <f t="shared" si="92"/>
        <v>0</v>
      </c>
      <c r="S401" s="166">
        <v>0</v>
      </c>
      <c r="T401" s="167">
        <f t="shared" si="93"/>
        <v>0</v>
      </c>
      <c r="U401" s="30"/>
      <c r="V401" s="30"/>
      <c r="W401" s="30"/>
      <c r="X401" s="30"/>
      <c r="Y401" s="30"/>
      <c r="Z401" s="30"/>
      <c r="AA401" s="30"/>
      <c r="AB401" s="30"/>
      <c r="AC401" s="30"/>
      <c r="AD401" s="30"/>
      <c r="AE401" s="30"/>
      <c r="AR401" s="168" t="s">
        <v>194</v>
      </c>
      <c r="AT401" s="168" t="s">
        <v>143</v>
      </c>
      <c r="AU401" s="168" t="s">
        <v>80</v>
      </c>
      <c r="AY401" s="15" t="s">
        <v>142</v>
      </c>
      <c r="BE401" s="169">
        <f t="shared" si="94"/>
        <v>0</v>
      </c>
      <c r="BF401" s="169">
        <f t="shared" si="95"/>
        <v>0</v>
      </c>
      <c r="BG401" s="169">
        <f t="shared" si="96"/>
        <v>0</v>
      </c>
      <c r="BH401" s="169">
        <f t="shared" si="97"/>
        <v>0</v>
      </c>
      <c r="BI401" s="169">
        <f t="shared" si="98"/>
        <v>0</v>
      </c>
      <c r="BJ401" s="15" t="s">
        <v>80</v>
      </c>
      <c r="BK401" s="169">
        <f t="shared" si="99"/>
        <v>0</v>
      </c>
      <c r="BL401" s="15" t="s">
        <v>194</v>
      </c>
      <c r="BM401" s="168" t="s">
        <v>884</v>
      </c>
    </row>
    <row r="402" spans="1:65" s="2" customFormat="1" ht="24" customHeight="1">
      <c r="A402" s="30"/>
      <c r="B402" s="156"/>
      <c r="C402" s="157" t="s">
        <v>885</v>
      </c>
      <c r="D402" s="157" t="s">
        <v>143</v>
      </c>
      <c r="E402" s="158" t="s">
        <v>886</v>
      </c>
      <c r="F402" s="159" t="s">
        <v>887</v>
      </c>
      <c r="G402" s="160" t="s">
        <v>280</v>
      </c>
      <c r="H402" s="161">
        <v>2</v>
      </c>
      <c r="I402" s="162"/>
      <c r="J402" s="163">
        <f t="shared" si="90"/>
        <v>0</v>
      </c>
      <c r="K402" s="159" t="s">
        <v>1</v>
      </c>
      <c r="L402" s="31"/>
      <c r="M402" s="164" t="s">
        <v>1</v>
      </c>
      <c r="N402" s="165" t="s">
        <v>37</v>
      </c>
      <c r="O402" s="56"/>
      <c r="P402" s="166">
        <f t="shared" si="91"/>
        <v>0</v>
      </c>
      <c r="Q402" s="166">
        <v>0</v>
      </c>
      <c r="R402" s="166">
        <f t="shared" si="92"/>
        <v>0</v>
      </c>
      <c r="S402" s="166">
        <v>0</v>
      </c>
      <c r="T402" s="167">
        <f t="shared" si="93"/>
        <v>0</v>
      </c>
      <c r="U402" s="30"/>
      <c r="V402" s="30"/>
      <c r="W402" s="30"/>
      <c r="X402" s="30"/>
      <c r="Y402" s="30"/>
      <c r="Z402" s="30"/>
      <c r="AA402" s="30"/>
      <c r="AB402" s="30"/>
      <c r="AC402" s="30"/>
      <c r="AD402" s="30"/>
      <c r="AE402" s="30"/>
      <c r="AR402" s="168" t="s">
        <v>194</v>
      </c>
      <c r="AT402" s="168" t="s">
        <v>143</v>
      </c>
      <c r="AU402" s="168" t="s">
        <v>80</v>
      </c>
      <c r="AY402" s="15" t="s">
        <v>142</v>
      </c>
      <c r="BE402" s="169">
        <f t="shared" si="94"/>
        <v>0</v>
      </c>
      <c r="BF402" s="169">
        <f t="shared" si="95"/>
        <v>0</v>
      </c>
      <c r="BG402" s="169">
        <f t="shared" si="96"/>
        <v>0</v>
      </c>
      <c r="BH402" s="169">
        <f t="shared" si="97"/>
        <v>0</v>
      </c>
      <c r="BI402" s="169">
        <f t="shared" si="98"/>
        <v>0</v>
      </c>
      <c r="BJ402" s="15" t="s">
        <v>80</v>
      </c>
      <c r="BK402" s="169">
        <f t="shared" si="99"/>
        <v>0</v>
      </c>
      <c r="BL402" s="15" t="s">
        <v>194</v>
      </c>
      <c r="BM402" s="168" t="s">
        <v>888</v>
      </c>
    </row>
    <row r="403" spans="1:65" s="2" customFormat="1" ht="24" customHeight="1">
      <c r="A403" s="30"/>
      <c r="B403" s="156"/>
      <c r="C403" s="157" t="s">
        <v>653</v>
      </c>
      <c r="D403" s="157" t="s">
        <v>143</v>
      </c>
      <c r="E403" s="158" t="s">
        <v>889</v>
      </c>
      <c r="F403" s="159" t="s">
        <v>890</v>
      </c>
      <c r="G403" s="160" t="s">
        <v>280</v>
      </c>
      <c r="H403" s="161">
        <v>1</v>
      </c>
      <c r="I403" s="162"/>
      <c r="J403" s="163">
        <f t="shared" si="90"/>
        <v>0</v>
      </c>
      <c r="K403" s="159" t="s">
        <v>1</v>
      </c>
      <c r="L403" s="31"/>
      <c r="M403" s="164" t="s">
        <v>1</v>
      </c>
      <c r="N403" s="165" t="s">
        <v>37</v>
      </c>
      <c r="O403" s="56"/>
      <c r="P403" s="166">
        <f t="shared" si="91"/>
        <v>0</v>
      </c>
      <c r="Q403" s="166">
        <v>0</v>
      </c>
      <c r="R403" s="166">
        <f t="shared" si="92"/>
        <v>0</v>
      </c>
      <c r="S403" s="166">
        <v>0</v>
      </c>
      <c r="T403" s="167">
        <f t="shared" si="93"/>
        <v>0</v>
      </c>
      <c r="U403" s="30"/>
      <c r="V403" s="30"/>
      <c r="W403" s="30"/>
      <c r="X403" s="30"/>
      <c r="Y403" s="30"/>
      <c r="Z403" s="30"/>
      <c r="AA403" s="30"/>
      <c r="AB403" s="30"/>
      <c r="AC403" s="30"/>
      <c r="AD403" s="30"/>
      <c r="AE403" s="30"/>
      <c r="AR403" s="168" t="s">
        <v>194</v>
      </c>
      <c r="AT403" s="168" t="s">
        <v>143</v>
      </c>
      <c r="AU403" s="168" t="s">
        <v>80</v>
      </c>
      <c r="AY403" s="15" t="s">
        <v>142</v>
      </c>
      <c r="BE403" s="169">
        <f t="shared" si="94"/>
        <v>0</v>
      </c>
      <c r="BF403" s="169">
        <f t="shared" si="95"/>
        <v>0</v>
      </c>
      <c r="BG403" s="169">
        <f t="shared" si="96"/>
        <v>0</v>
      </c>
      <c r="BH403" s="169">
        <f t="shared" si="97"/>
        <v>0</v>
      </c>
      <c r="BI403" s="169">
        <f t="shared" si="98"/>
        <v>0</v>
      </c>
      <c r="BJ403" s="15" t="s">
        <v>80</v>
      </c>
      <c r="BK403" s="169">
        <f t="shared" si="99"/>
        <v>0</v>
      </c>
      <c r="BL403" s="15" t="s">
        <v>194</v>
      </c>
      <c r="BM403" s="168" t="s">
        <v>891</v>
      </c>
    </row>
    <row r="404" spans="1:65" s="2" customFormat="1" ht="24" customHeight="1">
      <c r="A404" s="30"/>
      <c r="B404" s="156"/>
      <c r="C404" s="157" t="s">
        <v>892</v>
      </c>
      <c r="D404" s="157" t="s">
        <v>143</v>
      </c>
      <c r="E404" s="158" t="s">
        <v>893</v>
      </c>
      <c r="F404" s="159" t="s">
        <v>894</v>
      </c>
      <c r="G404" s="160" t="s">
        <v>656</v>
      </c>
      <c r="H404" s="191"/>
      <c r="I404" s="162"/>
      <c r="J404" s="163">
        <f t="shared" si="90"/>
        <v>0</v>
      </c>
      <c r="K404" s="159" t="s">
        <v>147</v>
      </c>
      <c r="L404" s="31"/>
      <c r="M404" s="164" t="s">
        <v>1</v>
      </c>
      <c r="N404" s="165" t="s">
        <v>37</v>
      </c>
      <c r="O404" s="56"/>
      <c r="P404" s="166">
        <f t="shared" si="91"/>
        <v>0</v>
      </c>
      <c r="Q404" s="166">
        <v>0</v>
      </c>
      <c r="R404" s="166">
        <f t="shared" si="92"/>
        <v>0</v>
      </c>
      <c r="S404" s="166">
        <v>0</v>
      </c>
      <c r="T404" s="167">
        <f t="shared" si="93"/>
        <v>0</v>
      </c>
      <c r="U404" s="30"/>
      <c r="V404" s="30"/>
      <c r="W404" s="30"/>
      <c r="X404" s="30"/>
      <c r="Y404" s="30"/>
      <c r="Z404" s="30"/>
      <c r="AA404" s="30"/>
      <c r="AB404" s="30"/>
      <c r="AC404" s="30"/>
      <c r="AD404" s="30"/>
      <c r="AE404" s="30"/>
      <c r="AR404" s="168" t="s">
        <v>194</v>
      </c>
      <c r="AT404" s="168" t="s">
        <v>143</v>
      </c>
      <c r="AU404" s="168" t="s">
        <v>80</v>
      </c>
      <c r="AY404" s="15" t="s">
        <v>142</v>
      </c>
      <c r="BE404" s="169">
        <f t="shared" si="94"/>
        <v>0</v>
      </c>
      <c r="BF404" s="169">
        <f t="shared" si="95"/>
        <v>0</v>
      </c>
      <c r="BG404" s="169">
        <f t="shared" si="96"/>
        <v>0</v>
      </c>
      <c r="BH404" s="169">
        <f t="shared" si="97"/>
        <v>0</v>
      </c>
      <c r="BI404" s="169">
        <f t="shared" si="98"/>
        <v>0</v>
      </c>
      <c r="BJ404" s="15" t="s">
        <v>80</v>
      </c>
      <c r="BK404" s="169">
        <f t="shared" si="99"/>
        <v>0</v>
      </c>
      <c r="BL404" s="15" t="s">
        <v>194</v>
      </c>
      <c r="BM404" s="168" t="s">
        <v>895</v>
      </c>
    </row>
    <row r="405" spans="1:65" s="12" customFormat="1" ht="25.9" customHeight="1">
      <c r="B405" s="145"/>
      <c r="D405" s="146" t="s">
        <v>71</v>
      </c>
      <c r="E405" s="147" t="s">
        <v>896</v>
      </c>
      <c r="F405" s="147" t="s">
        <v>897</v>
      </c>
      <c r="I405" s="148"/>
      <c r="J405" s="149">
        <f>BK405</f>
        <v>0</v>
      </c>
      <c r="L405" s="145"/>
      <c r="M405" s="150"/>
      <c r="N405" s="151"/>
      <c r="O405" s="151"/>
      <c r="P405" s="152">
        <f>SUM(P406:P407)</f>
        <v>0</v>
      </c>
      <c r="Q405" s="151"/>
      <c r="R405" s="152">
        <f>SUM(R406:R407)</f>
        <v>0</v>
      </c>
      <c r="S405" s="151"/>
      <c r="T405" s="153">
        <f>SUM(T406:T407)</f>
        <v>0</v>
      </c>
      <c r="AR405" s="146" t="s">
        <v>80</v>
      </c>
      <c r="AT405" s="154" t="s">
        <v>71</v>
      </c>
      <c r="AU405" s="154" t="s">
        <v>72</v>
      </c>
      <c r="AY405" s="146" t="s">
        <v>142</v>
      </c>
      <c r="BK405" s="155">
        <f>SUM(BK406:BK407)</f>
        <v>0</v>
      </c>
    </row>
    <row r="406" spans="1:65" s="2" customFormat="1" ht="24" customHeight="1">
      <c r="A406" s="30"/>
      <c r="B406" s="156"/>
      <c r="C406" s="157" t="s">
        <v>898</v>
      </c>
      <c r="D406" s="157" t="s">
        <v>143</v>
      </c>
      <c r="E406" s="158" t="s">
        <v>899</v>
      </c>
      <c r="F406" s="159" t="s">
        <v>900</v>
      </c>
      <c r="G406" s="160" t="s">
        <v>146</v>
      </c>
      <c r="H406" s="161">
        <v>16.401</v>
      </c>
      <c r="I406" s="162"/>
      <c r="J406" s="163">
        <f>ROUND(I406*H406,2)</f>
        <v>0</v>
      </c>
      <c r="K406" s="159" t="s">
        <v>1</v>
      </c>
      <c r="L406" s="31"/>
      <c r="M406" s="164" t="s">
        <v>1</v>
      </c>
      <c r="N406" s="165" t="s">
        <v>37</v>
      </c>
      <c r="O406" s="56"/>
      <c r="P406" s="166">
        <f>O406*H406</f>
        <v>0</v>
      </c>
      <c r="Q406" s="166">
        <v>0</v>
      </c>
      <c r="R406" s="166">
        <f>Q406*H406</f>
        <v>0</v>
      </c>
      <c r="S406" s="166">
        <v>0</v>
      </c>
      <c r="T406" s="167">
        <f>S406*H406</f>
        <v>0</v>
      </c>
      <c r="U406" s="30"/>
      <c r="V406" s="30"/>
      <c r="W406" s="30"/>
      <c r="X406" s="30"/>
      <c r="Y406" s="30"/>
      <c r="Z406" s="30"/>
      <c r="AA406" s="30"/>
      <c r="AB406" s="30"/>
      <c r="AC406" s="30"/>
      <c r="AD406" s="30"/>
      <c r="AE406" s="30"/>
      <c r="AR406" s="168" t="s">
        <v>148</v>
      </c>
      <c r="AT406" s="168" t="s">
        <v>143</v>
      </c>
      <c r="AU406" s="168" t="s">
        <v>80</v>
      </c>
      <c r="AY406" s="15" t="s">
        <v>142</v>
      </c>
      <c r="BE406" s="169">
        <f>IF(N406="základní",J406,0)</f>
        <v>0</v>
      </c>
      <c r="BF406" s="169">
        <f>IF(N406="snížená",J406,0)</f>
        <v>0</v>
      </c>
      <c r="BG406" s="169">
        <f>IF(N406="zákl. přenesená",J406,0)</f>
        <v>0</v>
      </c>
      <c r="BH406" s="169">
        <f>IF(N406="sníž. přenesená",J406,0)</f>
        <v>0</v>
      </c>
      <c r="BI406" s="169">
        <f>IF(N406="nulová",J406,0)</f>
        <v>0</v>
      </c>
      <c r="BJ406" s="15" t="s">
        <v>80</v>
      </c>
      <c r="BK406" s="169">
        <f>ROUND(I406*H406,2)</f>
        <v>0</v>
      </c>
      <c r="BL406" s="15" t="s">
        <v>148</v>
      </c>
      <c r="BM406" s="168" t="s">
        <v>901</v>
      </c>
    </row>
    <row r="407" spans="1:65" s="2" customFormat="1" ht="24" customHeight="1">
      <c r="A407" s="30"/>
      <c r="B407" s="156"/>
      <c r="C407" s="157" t="s">
        <v>902</v>
      </c>
      <c r="D407" s="157" t="s">
        <v>143</v>
      </c>
      <c r="E407" s="158" t="s">
        <v>903</v>
      </c>
      <c r="F407" s="159" t="s">
        <v>904</v>
      </c>
      <c r="G407" s="160" t="s">
        <v>146</v>
      </c>
      <c r="H407" s="161">
        <v>1.89</v>
      </c>
      <c r="I407" s="162"/>
      <c r="J407" s="163">
        <f>ROUND(I407*H407,2)</f>
        <v>0</v>
      </c>
      <c r="K407" s="159" t="s">
        <v>1</v>
      </c>
      <c r="L407" s="31"/>
      <c r="M407" s="164" t="s">
        <v>1</v>
      </c>
      <c r="N407" s="165" t="s">
        <v>37</v>
      </c>
      <c r="O407" s="56"/>
      <c r="P407" s="166">
        <f>O407*H407</f>
        <v>0</v>
      </c>
      <c r="Q407" s="166">
        <v>0</v>
      </c>
      <c r="R407" s="166">
        <f>Q407*H407</f>
        <v>0</v>
      </c>
      <c r="S407" s="166">
        <v>0</v>
      </c>
      <c r="T407" s="167">
        <f>S407*H407</f>
        <v>0</v>
      </c>
      <c r="U407" s="30"/>
      <c r="V407" s="30"/>
      <c r="W407" s="30"/>
      <c r="X407" s="30"/>
      <c r="Y407" s="30"/>
      <c r="Z407" s="30"/>
      <c r="AA407" s="30"/>
      <c r="AB407" s="30"/>
      <c r="AC407" s="30"/>
      <c r="AD407" s="30"/>
      <c r="AE407" s="30"/>
      <c r="AR407" s="168" t="s">
        <v>148</v>
      </c>
      <c r="AT407" s="168" t="s">
        <v>143</v>
      </c>
      <c r="AU407" s="168" t="s">
        <v>80</v>
      </c>
      <c r="AY407" s="15" t="s">
        <v>142</v>
      </c>
      <c r="BE407" s="169">
        <f>IF(N407="základní",J407,0)</f>
        <v>0</v>
      </c>
      <c r="BF407" s="169">
        <f>IF(N407="snížená",J407,0)</f>
        <v>0</v>
      </c>
      <c r="BG407" s="169">
        <f>IF(N407="zákl. přenesená",J407,0)</f>
        <v>0</v>
      </c>
      <c r="BH407" s="169">
        <f>IF(N407="sníž. přenesená",J407,0)</f>
        <v>0</v>
      </c>
      <c r="BI407" s="169">
        <f>IF(N407="nulová",J407,0)</f>
        <v>0</v>
      </c>
      <c r="BJ407" s="15" t="s">
        <v>80</v>
      </c>
      <c r="BK407" s="169">
        <f>ROUND(I407*H407,2)</f>
        <v>0</v>
      </c>
      <c r="BL407" s="15" t="s">
        <v>148</v>
      </c>
      <c r="BM407" s="168" t="s">
        <v>905</v>
      </c>
    </row>
    <row r="408" spans="1:65" s="12" customFormat="1" ht="25.9" customHeight="1">
      <c r="B408" s="145"/>
      <c r="D408" s="146" t="s">
        <v>71</v>
      </c>
      <c r="E408" s="147" t="s">
        <v>906</v>
      </c>
      <c r="F408" s="147" t="s">
        <v>907</v>
      </c>
      <c r="I408" s="148"/>
      <c r="J408" s="149">
        <f>BK408</f>
        <v>0</v>
      </c>
      <c r="L408" s="145"/>
      <c r="M408" s="150"/>
      <c r="N408" s="151"/>
      <c r="O408" s="151"/>
      <c r="P408" s="152">
        <f>SUM(P409:P410)</f>
        <v>0</v>
      </c>
      <c r="Q408" s="151"/>
      <c r="R408" s="152">
        <f>SUM(R409:R410)</f>
        <v>0</v>
      </c>
      <c r="S408" s="151"/>
      <c r="T408" s="153">
        <f>SUM(T409:T410)</f>
        <v>0</v>
      </c>
      <c r="AR408" s="146" t="s">
        <v>82</v>
      </c>
      <c r="AT408" s="154" t="s">
        <v>71</v>
      </c>
      <c r="AU408" s="154" t="s">
        <v>72</v>
      </c>
      <c r="AY408" s="146" t="s">
        <v>142</v>
      </c>
      <c r="BK408" s="155">
        <f>SUM(BK409:BK410)</f>
        <v>0</v>
      </c>
    </row>
    <row r="409" spans="1:65" s="2" customFormat="1" ht="24" customHeight="1">
      <c r="A409" s="30"/>
      <c r="B409" s="156"/>
      <c r="C409" s="157" t="s">
        <v>663</v>
      </c>
      <c r="D409" s="157" t="s">
        <v>143</v>
      </c>
      <c r="E409" s="158" t="s">
        <v>908</v>
      </c>
      <c r="F409" s="159" t="s">
        <v>909</v>
      </c>
      <c r="G409" s="160" t="s">
        <v>280</v>
      </c>
      <c r="H409" s="161">
        <v>43.253</v>
      </c>
      <c r="I409" s="162"/>
      <c r="J409" s="163">
        <f>ROUND(I409*H409,2)</f>
        <v>0</v>
      </c>
      <c r="K409" s="159" t="s">
        <v>1</v>
      </c>
      <c r="L409" s="31"/>
      <c r="M409" s="164" t="s">
        <v>1</v>
      </c>
      <c r="N409" s="165" t="s">
        <v>37</v>
      </c>
      <c r="O409" s="56"/>
      <c r="P409" s="166">
        <f>O409*H409</f>
        <v>0</v>
      </c>
      <c r="Q409" s="166">
        <v>0</v>
      </c>
      <c r="R409" s="166">
        <f>Q409*H409</f>
        <v>0</v>
      </c>
      <c r="S409" s="166">
        <v>0</v>
      </c>
      <c r="T409" s="167">
        <f>S409*H409</f>
        <v>0</v>
      </c>
      <c r="U409" s="30"/>
      <c r="V409" s="30"/>
      <c r="W409" s="30"/>
      <c r="X409" s="30"/>
      <c r="Y409" s="30"/>
      <c r="Z409" s="30"/>
      <c r="AA409" s="30"/>
      <c r="AB409" s="30"/>
      <c r="AC409" s="30"/>
      <c r="AD409" s="30"/>
      <c r="AE409" s="30"/>
      <c r="AR409" s="168" t="s">
        <v>194</v>
      </c>
      <c r="AT409" s="168" t="s">
        <v>143</v>
      </c>
      <c r="AU409" s="168" t="s">
        <v>80</v>
      </c>
      <c r="AY409" s="15" t="s">
        <v>142</v>
      </c>
      <c r="BE409" s="169">
        <f>IF(N409="základní",J409,0)</f>
        <v>0</v>
      </c>
      <c r="BF409" s="169">
        <f>IF(N409="snížená",J409,0)</f>
        <v>0</v>
      </c>
      <c r="BG409" s="169">
        <f>IF(N409="zákl. přenesená",J409,0)</f>
        <v>0</v>
      </c>
      <c r="BH409" s="169">
        <f>IF(N409="sníž. přenesená",J409,0)</f>
        <v>0</v>
      </c>
      <c r="BI409" s="169">
        <f>IF(N409="nulová",J409,0)</f>
        <v>0</v>
      </c>
      <c r="BJ409" s="15" t="s">
        <v>80</v>
      </c>
      <c r="BK409" s="169">
        <f>ROUND(I409*H409,2)</f>
        <v>0</v>
      </c>
      <c r="BL409" s="15" t="s">
        <v>194</v>
      </c>
      <c r="BM409" s="168" t="s">
        <v>910</v>
      </c>
    </row>
    <row r="410" spans="1:65" s="2" customFormat="1" ht="24" customHeight="1">
      <c r="A410" s="30"/>
      <c r="B410" s="156"/>
      <c r="C410" s="157" t="s">
        <v>911</v>
      </c>
      <c r="D410" s="157" t="s">
        <v>143</v>
      </c>
      <c r="E410" s="158" t="s">
        <v>912</v>
      </c>
      <c r="F410" s="159" t="s">
        <v>913</v>
      </c>
      <c r="G410" s="160" t="s">
        <v>185</v>
      </c>
      <c r="H410" s="161">
        <v>1.506</v>
      </c>
      <c r="I410" s="162"/>
      <c r="J410" s="163">
        <f>ROUND(I410*H410,2)</f>
        <v>0</v>
      </c>
      <c r="K410" s="159" t="s">
        <v>147</v>
      </c>
      <c r="L410" s="31"/>
      <c r="M410" s="164" t="s">
        <v>1</v>
      </c>
      <c r="N410" s="165" t="s">
        <v>37</v>
      </c>
      <c r="O410" s="56"/>
      <c r="P410" s="166">
        <f>O410*H410</f>
        <v>0</v>
      </c>
      <c r="Q410" s="166">
        <v>0</v>
      </c>
      <c r="R410" s="166">
        <f>Q410*H410</f>
        <v>0</v>
      </c>
      <c r="S410" s="166">
        <v>0</v>
      </c>
      <c r="T410" s="167">
        <f>S410*H410</f>
        <v>0</v>
      </c>
      <c r="U410" s="30"/>
      <c r="V410" s="30"/>
      <c r="W410" s="30"/>
      <c r="X410" s="30"/>
      <c r="Y410" s="30"/>
      <c r="Z410" s="30"/>
      <c r="AA410" s="30"/>
      <c r="AB410" s="30"/>
      <c r="AC410" s="30"/>
      <c r="AD410" s="30"/>
      <c r="AE410" s="30"/>
      <c r="AR410" s="168" t="s">
        <v>194</v>
      </c>
      <c r="AT410" s="168" t="s">
        <v>143</v>
      </c>
      <c r="AU410" s="168" t="s">
        <v>80</v>
      </c>
      <c r="AY410" s="15" t="s">
        <v>142</v>
      </c>
      <c r="BE410" s="169">
        <f>IF(N410="základní",J410,0)</f>
        <v>0</v>
      </c>
      <c r="BF410" s="169">
        <f>IF(N410="snížená",J410,0)</f>
        <v>0</v>
      </c>
      <c r="BG410" s="169">
        <f>IF(N410="zákl. přenesená",J410,0)</f>
        <v>0</v>
      </c>
      <c r="BH410" s="169">
        <f>IF(N410="sníž. přenesená",J410,0)</f>
        <v>0</v>
      </c>
      <c r="BI410" s="169">
        <f>IF(N410="nulová",J410,0)</f>
        <v>0</v>
      </c>
      <c r="BJ410" s="15" t="s">
        <v>80</v>
      </c>
      <c r="BK410" s="169">
        <f>ROUND(I410*H410,2)</f>
        <v>0</v>
      </c>
      <c r="BL410" s="15" t="s">
        <v>194</v>
      </c>
      <c r="BM410" s="168" t="s">
        <v>914</v>
      </c>
    </row>
    <row r="411" spans="1:65" s="12" customFormat="1" ht="25.9" customHeight="1">
      <c r="B411" s="145"/>
      <c r="D411" s="146" t="s">
        <v>71</v>
      </c>
      <c r="E411" s="147" t="s">
        <v>915</v>
      </c>
      <c r="F411" s="147" t="s">
        <v>916</v>
      </c>
      <c r="I411" s="148"/>
      <c r="J411" s="149">
        <f>BK411</f>
        <v>0</v>
      </c>
      <c r="L411" s="145"/>
      <c r="M411" s="150"/>
      <c r="N411" s="151"/>
      <c r="O411" s="151"/>
      <c r="P411" s="152">
        <f>SUM(P412:P414)</f>
        <v>0</v>
      </c>
      <c r="Q411" s="151"/>
      <c r="R411" s="152">
        <f>SUM(R412:R414)</f>
        <v>0</v>
      </c>
      <c r="S411" s="151"/>
      <c r="T411" s="153">
        <f>SUM(T412:T414)</f>
        <v>0</v>
      </c>
      <c r="AR411" s="146" t="s">
        <v>82</v>
      </c>
      <c r="AT411" s="154" t="s">
        <v>71</v>
      </c>
      <c r="AU411" s="154" t="s">
        <v>72</v>
      </c>
      <c r="AY411" s="146" t="s">
        <v>142</v>
      </c>
      <c r="BK411" s="155">
        <f>SUM(BK412:BK414)</f>
        <v>0</v>
      </c>
    </row>
    <row r="412" spans="1:65" s="2" customFormat="1" ht="24" customHeight="1">
      <c r="A412" s="30"/>
      <c r="B412" s="156"/>
      <c r="C412" s="157" t="s">
        <v>666</v>
      </c>
      <c r="D412" s="157" t="s">
        <v>143</v>
      </c>
      <c r="E412" s="158" t="s">
        <v>917</v>
      </c>
      <c r="F412" s="159" t="s">
        <v>918</v>
      </c>
      <c r="G412" s="160" t="s">
        <v>146</v>
      </c>
      <c r="H412" s="161">
        <v>1.2</v>
      </c>
      <c r="I412" s="162"/>
      <c r="J412" s="163">
        <f>ROUND(I412*H412,2)</f>
        <v>0</v>
      </c>
      <c r="K412" s="159" t="s">
        <v>1</v>
      </c>
      <c r="L412" s="31"/>
      <c r="M412" s="164" t="s">
        <v>1</v>
      </c>
      <c r="N412" s="165" t="s">
        <v>37</v>
      </c>
      <c r="O412" s="56"/>
      <c r="P412" s="166">
        <f>O412*H412</f>
        <v>0</v>
      </c>
      <c r="Q412" s="166">
        <v>0</v>
      </c>
      <c r="R412" s="166">
        <f>Q412*H412</f>
        <v>0</v>
      </c>
      <c r="S412" s="166">
        <v>0</v>
      </c>
      <c r="T412" s="167">
        <f>S412*H412</f>
        <v>0</v>
      </c>
      <c r="U412" s="30"/>
      <c r="V412" s="30"/>
      <c r="W412" s="30"/>
      <c r="X412" s="30"/>
      <c r="Y412" s="30"/>
      <c r="Z412" s="30"/>
      <c r="AA412" s="30"/>
      <c r="AB412" s="30"/>
      <c r="AC412" s="30"/>
      <c r="AD412" s="30"/>
      <c r="AE412" s="30"/>
      <c r="AR412" s="168" t="s">
        <v>194</v>
      </c>
      <c r="AT412" s="168" t="s">
        <v>143</v>
      </c>
      <c r="AU412" s="168" t="s">
        <v>80</v>
      </c>
      <c r="AY412" s="15" t="s">
        <v>142</v>
      </c>
      <c r="BE412" s="169">
        <f>IF(N412="základní",J412,0)</f>
        <v>0</v>
      </c>
      <c r="BF412" s="169">
        <f>IF(N412="snížená",J412,0)</f>
        <v>0</v>
      </c>
      <c r="BG412" s="169">
        <f>IF(N412="zákl. přenesená",J412,0)</f>
        <v>0</v>
      </c>
      <c r="BH412" s="169">
        <f>IF(N412="sníž. přenesená",J412,0)</f>
        <v>0</v>
      </c>
      <c r="BI412" s="169">
        <f>IF(N412="nulová",J412,0)</f>
        <v>0</v>
      </c>
      <c r="BJ412" s="15" t="s">
        <v>80</v>
      </c>
      <c r="BK412" s="169">
        <f>ROUND(I412*H412,2)</f>
        <v>0</v>
      </c>
      <c r="BL412" s="15" t="s">
        <v>194</v>
      </c>
      <c r="BM412" s="168" t="s">
        <v>919</v>
      </c>
    </row>
    <row r="413" spans="1:65" s="2" customFormat="1" ht="16.5" customHeight="1">
      <c r="A413" s="30"/>
      <c r="B413" s="156"/>
      <c r="C413" s="157" t="s">
        <v>920</v>
      </c>
      <c r="D413" s="157" t="s">
        <v>143</v>
      </c>
      <c r="E413" s="158" t="s">
        <v>921</v>
      </c>
      <c r="F413" s="159" t="s">
        <v>922</v>
      </c>
      <c r="G413" s="160" t="s">
        <v>224</v>
      </c>
      <c r="H413" s="161">
        <v>4.4000000000000004</v>
      </c>
      <c r="I413" s="162"/>
      <c r="J413" s="163">
        <f>ROUND(I413*H413,2)</f>
        <v>0</v>
      </c>
      <c r="K413" s="159" t="s">
        <v>1</v>
      </c>
      <c r="L413" s="31"/>
      <c r="M413" s="164" t="s">
        <v>1</v>
      </c>
      <c r="N413" s="165" t="s">
        <v>37</v>
      </c>
      <c r="O413" s="56"/>
      <c r="P413" s="166">
        <f>O413*H413</f>
        <v>0</v>
      </c>
      <c r="Q413" s="166">
        <v>0</v>
      </c>
      <c r="R413" s="166">
        <f>Q413*H413</f>
        <v>0</v>
      </c>
      <c r="S413" s="166">
        <v>0</v>
      </c>
      <c r="T413" s="167">
        <f>S413*H413</f>
        <v>0</v>
      </c>
      <c r="U413" s="30"/>
      <c r="V413" s="30"/>
      <c r="W413" s="30"/>
      <c r="X413" s="30"/>
      <c r="Y413" s="30"/>
      <c r="Z413" s="30"/>
      <c r="AA413" s="30"/>
      <c r="AB413" s="30"/>
      <c r="AC413" s="30"/>
      <c r="AD413" s="30"/>
      <c r="AE413" s="30"/>
      <c r="AR413" s="168" t="s">
        <v>194</v>
      </c>
      <c r="AT413" s="168" t="s">
        <v>143</v>
      </c>
      <c r="AU413" s="168" t="s">
        <v>80</v>
      </c>
      <c r="AY413" s="15" t="s">
        <v>142</v>
      </c>
      <c r="BE413" s="169">
        <f>IF(N413="základní",J413,0)</f>
        <v>0</v>
      </c>
      <c r="BF413" s="169">
        <f>IF(N413="snížená",J413,0)</f>
        <v>0</v>
      </c>
      <c r="BG413" s="169">
        <f>IF(N413="zákl. přenesená",J413,0)</f>
        <v>0</v>
      </c>
      <c r="BH413" s="169">
        <f>IF(N413="sníž. přenesená",J413,0)</f>
        <v>0</v>
      </c>
      <c r="BI413" s="169">
        <f>IF(N413="nulová",J413,0)</f>
        <v>0</v>
      </c>
      <c r="BJ413" s="15" t="s">
        <v>80</v>
      </c>
      <c r="BK413" s="169">
        <f>ROUND(I413*H413,2)</f>
        <v>0</v>
      </c>
      <c r="BL413" s="15" t="s">
        <v>194</v>
      </c>
      <c r="BM413" s="168" t="s">
        <v>923</v>
      </c>
    </row>
    <row r="414" spans="1:65" s="2" customFormat="1" ht="24" customHeight="1">
      <c r="A414" s="30"/>
      <c r="B414" s="156"/>
      <c r="C414" s="157" t="s">
        <v>686</v>
      </c>
      <c r="D414" s="157" t="s">
        <v>143</v>
      </c>
      <c r="E414" s="158" t="s">
        <v>924</v>
      </c>
      <c r="F414" s="159" t="s">
        <v>925</v>
      </c>
      <c r="G414" s="160" t="s">
        <v>185</v>
      </c>
      <c r="H414" s="161">
        <v>8.0000000000000002E-3</v>
      </c>
      <c r="I414" s="162"/>
      <c r="J414" s="163">
        <f>ROUND(I414*H414,2)</f>
        <v>0</v>
      </c>
      <c r="K414" s="159" t="s">
        <v>147</v>
      </c>
      <c r="L414" s="31"/>
      <c r="M414" s="164" t="s">
        <v>1</v>
      </c>
      <c r="N414" s="165" t="s">
        <v>37</v>
      </c>
      <c r="O414" s="56"/>
      <c r="P414" s="166">
        <f>O414*H414</f>
        <v>0</v>
      </c>
      <c r="Q414" s="166">
        <v>0</v>
      </c>
      <c r="R414" s="166">
        <f>Q414*H414</f>
        <v>0</v>
      </c>
      <c r="S414" s="166">
        <v>0</v>
      </c>
      <c r="T414" s="167">
        <f>S414*H414</f>
        <v>0</v>
      </c>
      <c r="U414" s="30"/>
      <c r="V414" s="30"/>
      <c r="W414" s="30"/>
      <c r="X414" s="30"/>
      <c r="Y414" s="30"/>
      <c r="Z414" s="30"/>
      <c r="AA414" s="30"/>
      <c r="AB414" s="30"/>
      <c r="AC414" s="30"/>
      <c r="AD414" s="30"/>
      <c r="AE414" s="30"/>
      <c r="AR414" s="168" t="s">
        <v>194</v>
      </c>
      <c r="AT414" s="168" t="s">
        <v>143</v>
      </c>
      <c r="AU414" s="168" t="s">
        <v>80</v>
      </c>
      <c r="AY414" s="15" t="s">
        <v>142</v>
      </c>
      <c r="BE414" s="169">
        <f>IF(N414="základní",J414,0)</f>
        <v>0</v>
      </c>
      <c r="BF414" s="169">
        <f>IF(N414="snížená",J414,0)</f>
        <v>0</v>
      </c>
      <c r="BG414" s="169">
        <f>IF(N414="zákl. přenesená",J414,0)</f>
        <v>0</v>
      </c>
      <c r="BH414" s="169">
        <f>IF(N414="sníž. přenesená",J414,0)</f>
        <v>0</v>
      </c>
      <c r="BI414" s="169">
        <f>IF(N414="nulová",J414,0)</f>
        <v>0</v>
      </c>
      <c r="BJ414" s="15" t="s">
        <v>80</v>
      </c>
      <c r="BK414" s="169">
        <f>ROUND(I414*H414,2)</f>
        <v>0</v>
      </c>
      <c r="BL414" s="15" t="s">
        <v>194</v>
      </c>
      <c r="BM414" s="168" t="s">
        <v>926</v>
      </c>
    </row>
    <row r="415" spans="1:65" s="12" customFormat="1" ht="25.9" customHeight="1">
      <c r="B415" s="145"/>
      <c r="D415" s="146" t="s">
        <v>71</v>
      </c>
      <c r="E415" s="147" t="s">
        <v>927</v>
      </c>
      <c r="F415" s="147" t="s">
        <v>928</v>
      </c>
      <c r="I415" s="148"/>
      <c r="J415" s="149">
        <f>BK415</f>
        <v>0</v>
      </c>
      <c r="L415" s="145"/>
      <c r="M415" s="150"/>
      <c r="N415" s="151"/>
      <c r="O415" s="151"/>
      <c r="P415" s="152">
        <f>SUM(P416:P417)</f>
        <v>0</v>
      </c>
      <c r="Q415" s="151"/>
      <c r="R415" s="152">
        <f>SUM(R416:R417)</f>
        <v>0</v>
      </c>
      <c r="S415" s="151"/>
      <c r="T415" s="153">
        <f>SUM(T416:T417)</f>
        <v>0</v>
      </c>
      <c r="AR415" s="146" t="s">
        <v>82</v>
      </c>
      <c r="AT415" s="154" t="s">
        <v>71</v>
      </c>
      <c r="AU415" s="154" t="s">
        <v>72</v>
      </c>
      <c r="AY415" s="146" t="s">
        <v>142</v>
      </c>
      <c r="BK415" s="155">
        <f>SUM(BK416:BK417)</f>
        <v>0</v>
      </c>
    </row>
    <row r="416" spans="1:65" s="2" customFormat="1" ht="24" customHeight="1">
      <c r="A416" s="30"/>
      <c r="B416" s="156"/>
      <c r="C416" s="157" t="s">
        <v>929</v>
      </c>
      <c r="D416" s="157" t="s">
        <v>143</v>
      </c>
      <c r="E416" s="158" t="s">
        <v>930</v>
      </c>
      <c r="F416" s="159" t="s">
        <v>931</v>
      </c>
      <c r="G416" s="160" t="s">
        <v>146</v>
      </c>
      <c r="H416" s="161">
        <v>1.1399999999999999</v>
      </c>
      <c r="I416" s="162"/>
      <c r="J416" s="163">
        <f>ROUND(I416*H416,2)</f>
        <v>0</v>
      </c>
      <c r="K416" s="159" t="s">
        <v>1</v>
      </c>
      <c r="L416" s="31"/>
      <c r="M416" s="164" t="s">
        <v>1</v>
      </c>
      <c r="N416" s="165" t="s">
        <v>37</v>
      </c>
      <c r="O416" s="56"/>
      <c r="P416" s="166">
        <f>O416*H416</f>
        <v>0</v>
      </c>
      <c r="Q416" s="166">
        <v>0</v>
      </c>
      <c r="R416" s="166">
        <f>Q416*H416</f>
        <v>0</v>
      </c>
      <c r="S416" s="166">
        <v>0</v>
      </c>
      <c r="T416" s="167">
        <f>S416*H416</f>
        <v>0</v>
      </c>
      <c r="U416" s="30"/>
      <c r="V416" s="30"/>
      <c r="W416" s="30"/>
      <c r="X416" s="30"/>
      <c r="Y416" s="30"/>
      <c r="Z416" s="30"/>
      <c r="AA416" s="30"/>
      <c r="AB416" s="30"/>
      <c r="AC416" s="30"/>
      <c r="AD416" s="30"/>
      <c r="AE416" s="30"/>
      <c r="AR416" s="168" t="s">
        <v>194</v>
      </c>
      <c r="AT416" s="168" t="s">
        <v>143</v>
      </c>
      <c r="AU416" s="168" t="s">
        <v>80</v>
      </c>
      <c r="AY416" s="15" t="s">
        <v>142</v>
      </c>
      <c r="BE416" s="169">
        <f>IF(N416="základní",J416,0)</f>
        <v>0</v>
      </c>
      <c r="BF416" s="169">
        <f>IF(N416="snížená",J416,0)</f>
        <v>0</v>
      </c>
      <c r="BG416" s="169">
        <f>IF(N416="zákl. přenesená",J416,0)</f>
        <v>0</v>
      </c>
      <c r="BH416" s="169">
        <f>IF(N416="sníž. přenesená",J416,0)</f>
        <v>0</v>
      </c>
      <c r="BI416" s="169">
        <f>IF(N416="nulová",J416,0)</f>
        <v>0</v>
      </c>
      <c r="BJ416" s="15" t="s">
        <v>80</v>
      </c>
      <c r="BK416" s="169">
        <f>ROUND(I416*H416,2)</f>
        <v>0</v>
      </c>
      <c r="BL416" s="15" t="s">
        <v>194</v>
      </c>
      <c r="BM416" s="168" t="s">
        <v>932</v>
      </c>
    </row>
    <row r="417" spans="1:65" s="2" customFormat="1" ht="36" customHeight="1">
      <c r="A417" s="30"/>
      <c r="B417" s="156"/>
      <c r="C417" s="157" t="s">
        <v>689</v>
      </c>
      <c r="D417" s="157" t="s">
        <v>143</v>
      </c>
      <c r="E417" s="158" t="s">
        <v>933</v>
      </c>
      <c r="F417" s="159" t="s">
        <v>934</v>
      </c>
      <c r="G417" s="160" t="s">
        <v>146</v>
      </c>
      <c r="H417" s="161">
        <v>0.8</v>
      </c>
      <c r="I417" s="162"/>
      <c r="J417" s="163">
        <f>ROUND(I417*H417,2)</f>
        <v>0</v>
      </c>
      <c r="K417" s="159" t="s">
        <v>1</v>
      </c>
      <c r="L417" s="31"/>
      <c r="M417" s="164" t="s">
        <v>1</v>
      </c>
      <c r="N417" s="165" t="s">
        <v>37</v>
      </c>
      <c r="O417" s="56"/>
      <c r="P417" s="166">
        <f>O417*H417</f>
        <v>0</v>
      </c>
      <c r="Q417" s="166">
        <v>0</v>
      </c>
      <c r="R417" s="166">
        <f>Q417*H417</f>
        <v>0</v>
      </c>
      <c r="S417" s="166">
        <v>0</v>
      </c>
      <c r="T417" s="167">
        <f>S417*H417</f>
        <v>0</v>
      </c>
      <c r="U417" s="30"/>
      <c r="V417" s="30"/>
      <c r="W417" s="30"/>
      <c r="X417" s="30"/>
      <c r="Y417" s="30"/>
      <c r="Z417" s="30"/>
      <c r="AA417" s="30"/>
      <c r="AB417" s="30"/>
      <c r="AC417" s="30"/>
      <c r="AD417" s="30"/>
      <c r="AE417" s="30"/>
      <c r="AR417" s="168" t="s">
        <v>194</v>
      </c>
      <c r="AT417" s="168" t="s">
        <v>143</v>
      </c>
      <c r="AU417" s="168" t="s">
        <v>80</v>
      </c>
      <c r="AY417" s="15" t="s">
        <v>142</v>
      </c>
      <c r="BE417" s="169">
        <f>IF(N417="základní",J417,0)</f>
        <v>0</v>
      </c>
      <c r="BF417" s="169">
        <f>IF(N417="snížená",J417,0)</f>
        <v>0</v>
      </c>
      <c r="BG417" s="169">
        <f>IF(N417="zákl. přenesená",J417,0)</f>
        <v>0</v>
      </c>
      <c r="BH417" s="169">
        <f>IF(N417="sníž. přenesená",J417,0)</f>
        <v>0</v>
      </c>
      <c r="BI417" s="169">
        <f>IF(N417="nulová",J417,0)</f>
        <v>0</v>
      </c>
      <c r="BJ417" s="15" t="s">
        <v>80</v>
      </c>
      <c r="BK417" s="169">
        <f>ROUND(I417*H417,2)</f>
        <v>0</v>
      </c>
      <c r="BL417" s="15" t="s">
        <v>194</v>
      </c>
      <c r="BM417" s="168" t="s">
        <v>935</v>
      </c>
    </row>
    <row r="418" spans="1:65" s="12" customFormat="1" ht="25.9" customHeight="1">
      <c r="B418" s="145"/>
      <c r="D418" s="146" t="s">
        <v>71</v>
      </c>
      <c r="E418" s="147" t="s">
        <v>936</v>
      </c>
      <c r="F418" s="147" t="s">
        <v>937</v>
      </c>
      <c r="I418" s="148"/>
      <c r="J418" s="149">
        <f>BK418</f>
        <v>0</v>
      </c>
      <c r="L418" s="145"/>
      <c r="M418" s="150"/>
      <c r="N418" s="151"/>
      <c r="O418" s="151"/>
      <c r="P418" s="152">
        <f>SUM(P419:P421)</f>
        <v>0</v>
      </c>
      <c r="Q418" s="151"/>
      <c r="R418" s="152">
        <f>SUM(R419:R421)</f>
        <v>0</v>
      </c>
      <c r="S418" s="151"/>
      <c r="T418" s="153">
        <f>SUM(T419:T421)</f>
        <v>0</v>
      </c>
      <c r="AR418" s="146" t="s">
        <v>82</v>
      </c>
      <c r="AT418" s="154" t="s">
        <v>71</v>
      </c>
      <c r="AU418" s="154" t="s">
        <v>72</v>
      </c>
      <c r="AY418" s="146" t="s">
        <v>142</v>
      </c>
      <c r="BK418" s="155">
        <f>SUM(BK419:BK421)</f>
        <v>0</v>
      </c>
    </row>
    <row r="419" spans="1:65" s="2" customFormat="1" ht="24" customHeight="1">
      <c r="A419" s="30"/>
      <c r="B419" s="156"/>
      <c r="C419" s="157" t="s">
        <v>938</v>
      </c>
      <c r="D419" s="157" t="s">
        <v>143</v>
      </c>
      <c r="E419" s="158" t="s">
        <v>939</v>
      </c>
      <c r="F419" s="159" t="s">
        <v>940</v>
      </c>
      <c r="G419" s="160" t="s">
        <v>146</v>
      </c>
      <c r="H419" s="161">
        <v>74.921000000000006</v>
      </c>
      <c r="I419" s="162"/>
      <c r="J419" s="163">
        <f>ROUND(I419*H419,2)</f>
        <v>0</v>
      </c>
      <c r="K419" s="159" t="s">
        <v>1</v>
      </c>
      <c r="L419" s="31"/>
      <c r="M419" s="164" t="s">
        <v>1</v>
      </c>
      <c r="N419" s="165" t="s">
        <v>37</v>
      </c>
      <c r="O419" s="56"/>
      <c r="P419" s="166">
        <f>O419*H419</f>
        <v>0</v>
      </c>
      <c r="Q419" s="166">
        <v>0</v>
      </c>
      <c r="R419" s="166">
        <f>Q419*H419</f>
        <v>0</v>
      </c>
      <c r="S419" s="166">
        <v>0</v>
      </c>
      <c r="T419" s="167">
        <f>S419*H419</f>
        <v>0</v>
      </c>
      <c r="U419" s="30"/>
      <c r="V419" s="30"/>
      <c r="W419" s="30"/>
      <c r="X419" s="30"/>
      <c r="Y419" s="30"/>
      <c r="Z419" s="30"/>
      <c r="AA419" s="30"/>
      <c r="AB419" s="30"/>
      <c r="AC419" s="30"/>
      <c r="AD419" s="30"/>
      <c r="AE419" s="30"/>
      <c r="AR419" s="168" t="s">
        <v>194</v>
      </c>
      <c r="AT419" s="168" t="s">
        <v>143</v>
      </c>
      <c r="AU419" s="168" t="s">
        <v>80</v>
      </c>
      <c r="AY419" s="15" t="s">
        <v>142</v>
      </c>
      <c r="BE419" s="169">
        <f>IF(N419="základní",J419,0)</f>
        <v>0</v>
      </c>
      <c r="BF419" s="169">
        <f>IF(N419="snížená",J419,0)</f>
        <v>0</v>
      </c>
      <c r="BG419" s="169">
        <f>IF(N419="zákl. přenesená",J419,0)</f>
        <v>0</v>
      </c>
      <c r="BH419" s="169">
        <f>IF(N419="sníž. přenesená",J419,0)</f>
        <v>0</v>
      </c>
      <c r="BI419" s="169">
        <f>IF(N419="nulová",J419,0)</f>
        <v>0</v>
      </c>
      <c r="BJ419" s="15" t="s">
        <v>80</v>
      </c>
      <c r="BK419" s="169">
        <f>ROUND(I419*H419,2)</f>
        <v>0</v>
      </c>
      <c r="BL419" s="15" t="s">
        <v>194</v>
      </c>
      <c r="BM419" s="168" t="s">
        <v>941</v>
      </c>
    </row>
    <row r="420" spans="1:65" s="2" customFormat="1" ht="24" customHeight="1">
      <c r="A420" s="30"/>
      <c r="B420" s="156"/>
      <c r="C420" s="157" t="s">
        <v>693</v>
      </c>
      <c r="D420" s="157" t="s">
        <v>143</v>
      </c>
      <c r="E420" s="158" t="s">
        <v>942</v>
      </c>
      <c r="F420" s="159" t="s">
        <v>943</v>
      </c>
      <c r="G420" s="160" t="s">
        <v>146</v>
      </c>
      <c r="H420" s="161">
        <v>74.921000000000006</v>
      </c>
      <c r="I420" s="162"/>
      <c r="J420" s="163">
        <f>ROUND(I420*H420,2)</f>
        <v>0</v>
      </c>
      <c r="K420" s="159" t="s">
        <v>1</v>
      </c>
      <c r="L420" s="31"/>
      <c r="M420" s="164" t="s">
        <v>1</v>
      </c>
      <c r="N420" s="165" t="s">
        <v>37</v>
      </c>
      <c r="O420" s="56"/>
      <c r="P420" s="166">
        <f>O420*H420</f>
        <v>0</v>
      </c>
      <c r="Q420" s="166">
        <v>0</v>
      </c>
      <c r="R420" s="166">
        <f>Q420*H420</f>
        <v>0</v>
      </c>
      <c r="S420" s="166">
        <v>0</v>
      </c>
      <c r="T420" s="167">
        <f>S420*H420</f>
        <v>0</v>
      </c>
      <c r="U420" s="30"/>
      <c r="V420" s="30"/>
      <c r="W420" s="30"/>
      <c r="X420" s="30"/>
      <c r="Y420" s="30"/>
      <c r="Z420" s="30"/>
      <c r="AA420" s="30"/>
      <c r="AB420" s="30"/>
      <c r="AC420" s="30"/>
      <c r="AD420" s="30"/>
      <c r="AE420" s="30"/>
      <c r="AR420" s="168" t="s">
        <v>194</v>
      </c>
      <c r="AT420" s="168" t="s">
        <v>143</v>
      </c>
      <c r="AU420" s="168" t="s">
        <v>80</v>
      </c>
      <c r="AY420" s="15" t="s">
        <v>142</v>
      </c>
      <c r="BE420" s="169">
        <f>IF(N420="základní",J420,0)</f>
        <v>0</v>
      </c>
      <c r="BF420" s="169">
        <f>IF(N420="snížená",J420,0)</f>
        <v>0</v>
      </c>
      <c r="BG420" s="169">
        <f>IF(N420="zákl. přenesená",J420,0)</f>
        <v>0</v>
      </c>
      <c r="BH420" s="169">
        <f>IF(N420="sníž. přenesená",J420,0)</f>
        <v>0</v>
      </c>
      <c r="BI420" s="169">
        <f>IF(N420="nulová",J420,0)</f>
        <v>0</v>
      </c>
      <c r="BJ420" s="15" t="s">
        <v>80</v>
      </c>
      <c r="BK420" s="169">
        <f>ROUND(I420*H420,2)</f>
        <v>0</v>
      </c>
      <c r="BL420" s="15" t="s">
        <v>194</v>
      </c>
      <c r="BM420" s="168" t="s">
        <v>944</v>
      </c>
    </row>
    <row r="421" spans="1:65" s="2" customFormat="1" ht="16.5" customHeight="1">
      <c r="A421" s="30"/>
      <c r="B421" s="156"/>
      <c r="C421" s="157" t="s">
        <v>945</v>
      </c>
      <c r="D421" s="157" t="s">
        <v>143</v>
      </c>
      <c r="E421" s="158" t="s">
        <v>946</v>
      </c>
      <c r="F421" s="159" t="s">
        <v>947</v>
      </c>
      <c r="G421" s="160" t="s">
        <v>146</v>
      </c>
      <c r="H421" s="161">
        <v>119.973</v>
      </c>
      <c r="I421" s="162"/>
      <c r="J421" s="163">
        <f>ROUND(I421*H421,2)</f>
        <v>0</v>
      </c>
      <c r="K421" s="159" t="s">
        <v>1</v>
      </c>
      <c r="L421" s="31"/>
      <c r="M421" s="164" t="s">
        <v>1</v>
      </c>
      <c r="N421" s="165" t="s">
        <v>37</v>
      </c>
      <c r="O421" s="56"/>
      <c r="P421" s="166">
        <f>O421*H421</f>
        <v>0</v>
      </c>
      <c r="Q421" s="166">
        <v>0</v>
      </c>
      <c r="R421" s="166">
        <f>Q421*H421</f>
        <v>0</v>
      </c>
      <c r="S421" s="166">
        <v>0</v>
      </c>
      <c r="T421" s="167">
        <f>S421*H421</f>
        <v>0</v>
      </c>
      <c r="U421" s="30"/>
      <c r="V421" s="30"/>
      <c r="W421" s="30"/>
      <c r="X421" s="30"/>
      <c r="Y421" s="30"/>
      <c r="Z421" s="30"/>
      <c r="AA421" s="30"/>
      <c r="AB421" s="30"/>
      <c r="AC421" s="30"/>
      <c r="AD421" s="30"/>
      <c r="AE421" s="30"/>
      <c r="AR421" s="168" t="s">
        <v>194</v>
      </c>
      <c r="AT421" s="168" t="s">
        <v>143</v>
      </c>
      <c r="AU421" s="168" t="s">
        <v>80</v>
      </c>
      <c r="AY421" s="15" t="s">
        <v>142</v>
      </c>
      <c r="BE421" s="169">
        <f>IF(N421="základní",J421,0)</f>
        <v>0</v>
      </c>
      <c r="BF421" s="169">
        <f>IF(N421="snížená",J421,0)</f>
        <v>0</v>
      </c>
      <c r="BG421" s="169">
        <f>IF(N421="zákl. přenesená",J421,0)</f>
        <v>0</v>
      </c>
      <c r="BH421" s="169">
        <f>IF(N421="sníž. přenesená",J421,0)</f>
        <v>0</v>
      </c>
      <c r="BI421" s="169">
        <f>IF(N421="nulová",J421,0)</f>
        <v>0</v>
      </c>
      <c r="BJ421" s="15" t="s">
        <v>80</v>
      </c>
      <c r="BK421" s="169">
        <f>ROUND(I421*H421,2)</f>
        <v>0</v>
      </c>
      <c r="BL421" s="15" t="s">
        <v>194</v>
      </c>
      <c r="BM421" s="168" t="s">
        <v>948</v>
      </c>
    </row>
    <row r="422" spans="1:65" s="12" customFormat="1" ht="25.9" customHeight="1">
      <c r="B422" s="145"/>
      <c r="D422" s="146" t="s">
        <v>71</v>
      </c>
      <c r="E422" s="147" t="s">
        <v>949</v>
      </c>
      <c r="F422" s="147" t="s">
        <v>950</v>
      </c>
      <c r="I422" s="148"/>
      <c r="J422" s="149">
        <f>BK422</f>
        <v>0</v>
      </c>
      <c r="L422" s="145"/>
      <c r="M422" s="150"/>
      <c r="N422" s="151"/>
      <c r="O422" s="151"/>
      <c r="P422" s="152">
        <f>SUM(P423:P439)</f>
        <v>0</v>
      </c>
      <c r="Q422" s="151"/>
      <c r="R422" s="152">
        <f>SUM(R423:R439)</f>
        <v>0</v>
      </c>
      <c r="S422" s="151"/>
      <c r="T422" s="153">
        <f>SUM(T423:T439)</f>
        <v>0</v>
      </c>
      <c r="AR422" s="146" t="s">
        <v>80</v>
      </c>
      <c r="AT422" s="154" t="s">
        <v>71</v>
      </c>
      <c r="AU422" s="154" t="s">
        <v>72</v>
      </c>
      <c r="AY422" s="146" t="s">
        <v>142</v>
      </c>
      <c r="BK422" s="155">
        <f>SUM(BK423:BK439)</f>
        <v>0</v>
      </c>
    </row>
    <row r="423" spans="1:65" s="2" customFormat="1" ht="16.5" customHeight="1">
      <c r="A423" s="30"/>
      <c r="B423" s="156"/>
      <c r="C423" s="157" t="s">
        <v>696</v>
      </c>
      <c r="D423" s="157" t="s">
        <v>143</v>
      </c>
      <c r="E423" s="158" t="s">
        <v>951</v>
      </c>
      <c r="F423" s="159" t="s">
        <v>952</v>
      </c>
      <c r="G423" s="160" t="s">
        <v>953</v>
      </c>
      <c r="H423" s="161">
        <v>10</v>
      </c>
      <c r="I423" s="162"/>
      <c r="J423" s="163">
        <f t="shared" ref="J423:J439" si="100">ROUND(I423*H423,2)</f>
        <v>0</v>
      </c>
      <c r="K423" s="159" t="s">
        <v>1</v>
      </c>
      <c r="L423" s="31"/>
      <c r="M423" s="164" t="s">
        <v>1</v>
      </c>
      <c r="N423" s="165" t="s">
        <v>37</v>
      </c>
      <c r="O423" s="56"/>
      <c r="P423" s="166">
        <f t="shared" ref="P423:P439" si="101">O423*H423</f>
        <v>0</v>
      </c>
      <c r="Q423" s="166">
        <v>0</v>
      </c>
      <c r="R423" s="166">
        <f t="shared" ref="R423:R439" si="102">Q423*H423</f>
        <v>0</v>
      </c>
      <c r="S423" s="166">
        <v>0</v>
      </c>
      <c r="T423" s="167">
        <f t="shared" ref="T423:T439" si="103">S423*H423</f>
        <v>0</v>
      </c>
      <c r="U423" s="30"/>
      <c r="V423" s="30"/>
      <c r="W423" s="30"/>
      <c r="X423" s="30"/>
      <c r="Y423" s="30"/>
      <c r="Z423" s="30"/>
      <c r="AA423" s="30"/>
      <c r="AB423" s="30"/>
      <c r="AC423" s="30"/>
      <c r="AD423" s="30"/>
      <c r="AE423" s="30"/>
      <c r="AR423" s="168" t="s">
        <v>148</v>
      </c>
      <c r="AT423" s="168" t="s">
        <v>143</v>
      </c>
      <c r="AU423" s="168" t="s">
        <v>80</v>
      </c>
      <c r="AY423" s="15" t="s">
        <v>142</v>
      </c>
      <c r="BE423" s="169">
        <f t="shared" ref="BE423:BE439" si="104">IF(N423="základní",J423,0)</f>
        <v>0</v>
      </c>
      <c r="BF423" s="169">
        <f t="shared" ref="BF423:BF439" si="105">IF(N423="snížená",J423,0)</f>
        <v>0</v>
      </c>
      <c r="BG423" s="169">
        <f t="shared" ref="BG423:BG439" si="106">IF(N423="zákl. přenesená",J423,0)</f>
        <v>0</v>
      </c>
      <c r="BH423" s="169">
        <f t="shared" ref="BH423:BH439" si="107">IF(N423="sníž. přenesená",J423,0)</f>
        <v>0</v>
      </c>
      <c r="BI423" s="169">
        <f t="shared" ref="BI423:BI439" si="108">IF(N423="nulová",J423,0)</f>
        <v>0</v>
      </c>
      <c r="BJ423" s="15" t="s">
        <v>80</v>
      </c>
      <c r="BK423" s="169">
        <f t="shared" ref="BK423:BK439" si="109">ROUND(I423*H423,2)</f>
        <v>0</v>
      </c>
      <c r="BL423" s="15" t="s">
        <v>148</v>
      </c>
      <c r="BM423" s="168" t="s">
        <v>954</v>
      </c>
    </row>
    <row r="424" spans="1:65" s="2" customFormat="1" ht="16.5" customHeight="1">
      <c r="A424" s="30"/>
      <c r="B424" s="156"/>
      <c r="C424" s="157" t="s">
        <v>955</v>
      </c>
      <c r="D424" s="157" t="s">
        <v>143</v>
      </c>
      <c r="E424" s="158" t="s">
        <v>956</v>
      </c>
      <c r="F424" s="159" t="s">
        <v>957</v>
      </c>
      <c r="G424" s="160" t="s">
        <v>224</v>
      </c>
      <c r="H424" s="161">
        <v>2</v>
      </c>
      <c r="I424" s="162"/>
      <c r="J424" s="163">
        <f t="shared" si="100"/>
        <v>0</v>
      </c>
      <c r="K424" s="159" t="s">
        <v>1</v>
      </c>
      <c r="L424" s="31"/>
      <c r="M424" s="164" t="s">
        <v>1</v>
      </c>
      <c r="N424" s="165" t="s">
        <v>37</v>
      </c>
      <c r="O424" s="56"/>
      <c r="P424" s="166">
        <f t="shared" si="101"/>
        <v>0</v>
      </c>
      <c r="Q424" s="166">
        <v>0</v>
      </c>
      <c r="R424" s="166">
        <f t="shared" si="102"/>
        <v>0</v>
      </c>
      <c r="S424" s="166">
        <v>0</v>
      </c>
      <c r="T424" s="167">
        <f t="shared" si="103"/>
        <v>0</v>
      </c>
      <c r="U424" s="30"/>
      <c r="V424" s="30"/>
      <c r="W424" s="30"/>
      <c r="X424" s="30"/>
      <c r="Y424" s="30"/>
      <c r="Z424" s="30"/>
      <c r="AA424" s="30"/>
      <c r="AB424" s="30"/>
      <c r="AC424" s="30"/>
      <c r="AD424" s="30"/>
      <c r="AE424" s="30"/>
      <c r="AR424" s="168" t="s">
        <v>148</v>
      </c>
      <c r="AT424" s="168" t="s">
        <v>143</v>
      </c>
      <c r="AU424" s="168" t="s">
        <v>80</v>
      </c>
      <c r="AY424" s="15" t="s">
        <v>142</v>
      </c>
      <c r="BE424" s="169">
        <f t="shared" si="104"/>
        <v>0</v>
      </c>
      <c r="BF424" s="169">
        <f t="shared" si="105"/>
        <v>0</v>
      </c>
      <c r="BG424" s="169">
        <f t="shared" si="106"/>
        <v>0</v>
      </c>
      <c r="BH424" s="169">
        <f t="shared" si="107"/>
        <v>0</v>
      </c>
      <c r="BI424" s="169">
        <f t="shared" si="108"/>
        <v>0</v>
      </c>
      <c r="BJ424" s="15" t="s">
        <v>80</v>
      </c>
      <c r="BK424" s="169">
        <f t="shared" si="109"/>
        <v>0</v>
      </c>
      <c r="BL424" s="15" t="s">
        <v>148</v>
      </c>
      <c r="BM424" s="168" t="s">
        <v>958</v>
      </c>
    </row>
    <row r="425" spans="1:65" s="2" customFormat="1" ht="16.5" customHeight="1">
      <c r="A425" s="30"/>
      <c r="B425" s="156"/>
      <c r="C425" s="157" t="s">
        <v>700</v>
      </c>
      <c r="D425" s="157" t="s">
        <v>143</v>
      </c>
      <c r="E425" s="158" t="s">
        <v>959</v>
      </c>
      <c r="F425" s="159" t="s">
        <v>960</v>
      </c>
      <c r="G425" s="160" t="s">
        <v>252</v>
      </c>
      <c r="H425" s="161">
        <v>1</v>
      </c>
      <c r="I425" s="162"/>
      <c r="J425" s="163">
        <f t="shared" si="100"/>
        <v>0</v>
      </c>
      <c r="K425" s="159" t="s">
        <v>1</v>
      </c>
      <c r="L425" s="31"/>
      <c r="M425" s="164" t="s">
        <v>1</v>
      </c>
      <c r="N425" s="165" t="s">
        <v>37</v>
      </c>
      <c r="O425" s="56"/>
      <c r="P425" s="166">
        <f t="shared" si="101"/>
        <v>0</v>
      </c>
      <c r="Q425" s="166">
        <v>0</v>
      </c>
      <c r="R425" s="166">
        <f t="shared" si="102"/>
        <v>0</v>
      </c>
      <c r="S425" s="166">
        <v>0</v>
      </c>
      <c r="T425" s="167">
        <f t="shared" si="103"/>
        <v>0</v>
      </c>
      <c r="U425" s="30"/>
      <c r="V425" s="30"/>
      <c r="W425" s="30"/>
      <c r="X425" s="30"/>
      <c r="Y425" s="30"/>
      <c r="Z425" s="30"/>
      <c r="AA425" s="30"/>
      <c r="AB425" s="30"/>
      <c r="AC425" s="30"/>
      <c r="AD425" s="30"/>
      <c r="AE425" s="30"/>
      <c r="AR425" s="168" t="s">
        <v>148</v>
      </c>
      <c r="AT425" s="168" t="s">
        <v>143</v>
      </c>
      <c r="AU425" s="168" t="s">
        <v>80</v>
      </c>
      <c r="AY425" s="15" t="s">
        <v>142</v>
      </c>
      <c r="BE425" s="169">
        <f t="shared" si="104"/>
        <v>0</v>
      </c>
      <c r="BF425" s="169">
        <f t="shared" si="105"/>
        <v>0</v>
      </c>
      <c r="BG425" s="169">
        <f t="shared" si="106"/>
        <v>0</v>
      </c>
      <c r="BH425" s="169">
        <f t="shared" si="107"/>
        <v>0</v>
      </c>
      <c r="BI425" s="169">
        <f t="shared" si="108"/>
        <v>0</v>
      </c>
      <c r="BJ425" s="15" t="s">
        <v>80</v>
      </c>
      <c r="BK425" s="169">
        <f t="shared" si="109"/>
        <v>0</v>
      </c>
      <c r="BL425" s="15" t="s">
        <v>148</v>
      </c>
      <c r="BM425" s="168" t="s">
        <v>961</v>
      </c>
    </row>
    <row r="426" spans="1:65" s="2" customFormat="1" ht="24" customHeight="1">
      <c r="A426" s="30"/>
      <c r="B426" s="156"/>
      <c r="C426" s="157" t="s">
        <v>962</v>
      </c>
      <c r="D426" s="157" t="s">
        <v>143</v>
      </c>
      <c r="E426" s="158" t="s">
        <v>963</v>
      </c>
      <c r="F426" s="159" t="s">
        <v>964</v>
      </c>
      <c r="G426" s="160" t="s">
        <v>280</v>
      </c>
      <c r="H426" s="161">
        <v>1</v>
      </c>
      <c r="I426" s="162"/>
      <c r="J426" s="163">
        <f t="shared" si="100"/>
        <v>0</v>
      </c>
      <c r="K426" s="159" t="s">
        <v>1</v>
      </c>
      <c r="L426" s="31"/>
      <c r="M426" s="164" t="s">
        <v>1</v>
      </c>
      <c r="N426" s="165" t="s">
        <v>37</v>
      </c>
      <c r="O426" s="56"/>
      <c r="P426" s="166">
        <f t="shared" si="101"/>
        <v>0</v>
      </c>
      <c r="Q426" s="166">
        <v>0</v>
      </c>
      <c r="R426" s="166">
        <f t="shared" si="102"/>
        <v>0</v>
      </c>
      <c r="S426" s="166">
        <v>0</v>
      </c>
      <c r="T426" s="167">
        <f t="shared" si="103"/>
        <v>0</v>
      </c>
      <c r="U426" s="30"/>
      <c r="V426" s="30"/>
      <c r="W426" s="30"/>
      <c r="X426" s="30"/>
      <c r="Y426" s="30"/>
      <c r="Z426" s="30"/>
      <c r="AA426" s="30"/>
      <c r="AB426" s="30"/>
      <c r="AC426" s="30"/>
      <c r="AD426" s="30"/>
      <c r="AE426" s="30"/>
      <c r="AR426" s="168" t="s">
        <v>148</v>
      </c>
      <c r="AT426" s="168" t="s">
        <v>143</v>
      </c>
      <c r="AU426" s="168" t="s">
        <v>80</v>
      </c>
      <c r="AY426" s="15" t="s">
        <v>142</v>
      </c>
      <c r="BE426" s="169">
        <f t="shared" si="104"/>
        <v>0</v>
      </c>
      <c r="BF426" s="169">
        <f t="shared" si="105"/>
        <v>0</v>
      </c>
      <c r="BG426" s="169">
        <f t="shared" si="106"/>
        <v>0</v>
      </c>
      <c r="BH426" s="169">
        <f t="shared" si="107"/>
        <v>0</v>
      </c>
      <c r="BI426" s="169">
        <f t="shared" si="108"/>
        <v>0</v>
      </c>
      <c r="BJ426" s="15" t="s">
        <v>80</v>
      </c>
      <c r="BK426" s="169">
        <f t="shared" si="109"/>
        <v>0</v>
      </c>
      <c r="BL426" s="15" t="s">
        <v>148</v>
      </c>
      <c r="BM426" s="168" t="s">
        <v>965</v>
      </c>
    </row>
    <row r="427" spans="1:65" s="2" customFormat="1" ht="24" customHeight="1">
      <c r="A427" s="30"/>
      <c r="B427" s="156"/>
      <c r="C427" s="157" t="s">
        <v>703</v>
      </c>
      <c r="D427" s="157" t="s">
        <v>143</v>
      </c>
      <c r="E427" s="158" t="s">
        <v>966</v>
      </c>
      <c r="F427" s="159" t="s">
        <v>967</v>
      </c>
      <c r="G427" s="160" t="s">
        <v>280</v>
      </c>
      <c r="H427" s="161">
        <v>4</v>
      </c>
      <c r="I427" s="162"/>
      <c r="J427" s="163">
        <f t="shared" si="100"/>
        <v>0</v>
      </c>
      <c r="K427" s="159" t="s">
        <v>1</v>
      </c>
      <c r="L427" s="31"/>
      <c r="M427" s="164" t="s">
        <v>1</v>
      </c>
      <c r="N427" s="165" t="s">
        <v>37</v>
      </c>
      <c r="O427" s="56"/>
      <c r="P427" s="166">
        <f t="shared" si="101"/>
        <v>0</v>
      </c>
      <c r="Q427" s="166">
        <v>0</v>
      </c>
      <c r="R427" s="166">
        <f t="shared" si="102"/>
        <v>0</v>
      </c>
      <c r="S427" s="166">
        <v>0</v>
      </c>
      <c r="T427" s="167">
        <f t="shared" si="103"/>
        <v>0</v>
      </c>
      <c r="U427" s="30"/>
      <c r="V427" s="30"/>
      <c r="W427" s="30"/>
      <c r="X427" s="30"/>
      <c r="Y427" s="30"/>
      <c r="Z427" s="30"/>
      <c r="AA427" s="30"/>
      <c r="AB427" s="30"/>
      <c r="AC427" s="30"/>
      <c r="AD427" s="30"/>
      <c r="AE427" s="30"/>
      <c r="AR427" s="168" t="s">
        <v>148</v>
      </c>
      <c r="AT427" s="168" t="s">
        <v>143</v>
      </c>
      <c r="AU427" s="168" t="s">
        <v>80</v>
      </c>
      <c r="AY427" s="15" t="s">
        <v>142</v>
      </c>
      <c r="BE427" s="169">
        <f t="shared" si="104"/>
        <v>0</v>
      </c>
      <c r="BF427" s="169">
        <f t="shared" si="105"/>
        <v>0</v>
      </c>
      <c r="BG427" s="169">
        <f t="shared" si="106"/>
        <v>0</v>
      </c>
      <c r="BH427" s="169">
        <f t="shared" si="107"/>
        <v>0</v>
      </c>
      <c r="BI427" s="169">
        <f t="shared" si="108"/>
        <v>0</v>
      </c>
      <c r="BJ427" s="15" t="s">
        <v>80</v>
      </c>
      <c r="BK427" s="169">
        <f t="shared" si="109"/>
        <v>0</v>
      </c>
      <c r="BL427" s="15" t="s">
        <v>148</v>
      </c>
      <c r="BM427" s="168" t="s">
        <v>968</v>
      </c>
    </row>
    <row r="428" spans="1:65" s="2" customFormat="1" ht="16.5" customHeight="1">
      <c r="A428" s="30"/>
      <c r="B428" s="156"/>
      <c r="C428" s="157" t="s">
        <v>969</v>
      </c>
      <c r="D428" s="157" t="s">
        <v>143</v>
      </c>
      <c r="E428" s="158" t="s">
        <v>970</v>
      </c>
      <c r="F428" s="159" t="s">
        <v>971</v>
      </c>
      <c r="G428" s="160" t="s">
        <v>280</v>
      </c>
      <c r="H428" s="161">
        <v>1</v>
      </c>
      <c r="I428" s="162"/>
      <c r="J428" s="163">
        <f t="shared" si="100"/>
        <v>0</v>
      </c>
      <c r="K428" s="159" t="s">
        <v>1</v>
      </c>
      <c r="L428" s="31"/>
      <c r="M428" s="164" t="s">
        <v>1</v>
      </c>
      <c r="N428" s="165" t="s">
        <v>37</v>
      </c>
      <c r="O428" s="56"/>
      <c r="P428" s="166">
        <f t="shared" si="101"/>
        <v>0</v>
      </c>
      <c r="Q428" s="166">
        <v>0</v>
      </c>
      <c r="R428" s="166">
        <f t="shared" si="102"/>
        <v>0</v>
      </c>
      <c r="S428" s="166">
        <v>0</v>
      </c>
      <c r="T428" s="167">
        <f t="shared" si="103"/>
        <v>0</v>
      </c>
      <c r="U428" s="30"/>
      <c r="V428" s="30"/>
      <c r="W428" s="30"/>
      <c r="X428" s="30"/>
      <c r="Y428" s="30"/>
      <c r="Z428" s="30"/>
      <c r="AA428" s="30"/>
      <c r="AB428" s="30"/>
      <c r="AC428" s="30"/>
      <c r="AD428" s="30"/>
      <c r="AE428" s="30"/>
      <c r="AR428" s="168" t="s">
        <v>148</v>
      </c>
      <c r="AT428" s="168" t="s">
        <v>143</v>
      </c>
      <c r="AU428" s="168" t="s">
        <v>80</v>
      </c>
      <c r="AY428" s="15" t="s">
        <v>142</v>
      </c>
      <c r="BE428" s="169">
        <f t="shared" si="104"/>
        <v>0</v>
      </c>
      <c r="BF428" s="169">
        <f t="shared" si="105"/>
        <v>0</v>
      </c>
      <c r="BG428" s="169">
        <f t="shared" si="106"/>
        <v>0</v>
      </c>
      <c r="BH428" s="169">
        <f t="shared" si="107"/>
        <v>0</v>
      </c>
      <c r="BI428" s="169">
        <f t="shared" si="108"/>
        <v>0</v>
      </c>
      <c r="BJ428" s="15" t="s">
        <v>80</v>
      </c>
      <c r="BK428" s="169">
        <f t="shared" si="109"/>
        <v>0</v>
      </c>
      <c r="BL428" s="15" t="s">
        <v>148</v>
      </c>
      <c r="BM428" s="168" t="s">
        <v>972</v>
      </c>
    </row>
    <row r="429" spans="1:65" s="2" customFormat="1" ht="24" customHeight="1">
      <c r="A429" s="30"/>
      <c r="B429" s="156"/>
      <c r="C429" s="157" t="s">
        <v>707</v>
      </c>
      <c r="D429" s="157" t="s">
        <v>143</v>
      </c>
      <c r="E429" s="158" t="s">
        <v>973</v>
      </c>
      <c r="F429" s="159" t="s">
        <v>974</v>
      </c>
      <c r="G429" s="160" t="s">
        <v>280</v>
      </c>
      <c r="H429" s="161">
        <v>1</v>
      </c>
      <c r="I429" s="162"/>
      <c r="J429" s="163">
        <f t="shared" si="100"/>
        <v>0</v>
      </c>
      <c r="K429" s="159" t="s">
        <v>1</v>
      </c>
      <c r="L429" s="31"/>
      <c r="M429" s="164" t="s">
        <v>1</v>
      </c>
      <c r="N429" s="165" t="s">
        <v>37</v>
      </c>
      <c r="O429" s="56"/>
      <c r="P429" s="166">
        <f t="shared" si="101"/>
        <v>0</v>
      </c>
      <c r="Q429" s="166">
        <v>0</v>
      </c>
      <c r="R429" s="166">
        <f t="shared" si="102"/>
        <v>0</v>
      </c>
      <c r="S429" s="166">
        <v>0</v>
      </c>
      <c r="T429" s="167">
        <f t="shared" si="103"/>
        <v>0</v>
      </c>
      <c r="U429" s="30"/>
      <c r="V429" s="30"/>
      <c r="W429" s="30"/>
      <c r="X429" s="30"/>
      <c r="Y429" s="30"/>
      <c r="Z429" s="30"/>
      <c r="AA429" s="30"/>
      <c r="AB429" s="30"/>
      <c r="AC429" s="30"/>
      <c r="AD429" s="30"/>
      <c r="AE429" s="30"/>
      <c r="AR429" s="168" t="s">
        <v>148</v>
      </c>
      <c r="AT429" s="168" t="s">
        <v>143</v>
      </c>
      <c r="AU429" s="168" t="s">
        <v>80</v>
      </c>
      <c r="AY429" s="15" t="s">
        <v>142</v>
      </c>
      <c r="BE429" s="169">
        <f t="shared" si="104"/>
        <v>0</v>
      </c>
      <c r="BF429" s="169">
        <f t="shared" si="105"/>
        <v>0</v>
      </c>
      <c r="BG429" s="169">
        <f t="shared" si="106"/>
        <v>0</v>
      </c>
      <c r="BH429" s="169">
        <f t="shared" si="107"/>
        <v>0</v>
      </c>
      <c r="BI429" s="169">
        <f t="shared" si="108"/>
        <v>0</v>
      </c>
      <c r="BJ429" s="15" t="s">
        <v>80</v>
      </c>
      <c r="BK429" s="169">
        <f t="shared" si="109"/>
        <v>0</v>
      </c>
      <c r="BL429" s="15" t="s">
        <v>148</v>
      </c>
      <c r="BM429" s="168" t="s">
        <v>975</v>
      </c>
    </row>
    <row r="430" spans="1:65" s="2" customFormat="1" ht="16.5" customHeight="1">
      <c r="A430" s="30"/>
      <c r="B430" s="156"/>
      <c r="C430" s="157" t="s">
        <v>976</v>
      </c>
      <c r="D430" s="157" t="s">
        <v>143</v>
      </c>
      <c r="E430" s="158" t="s">
        <v>977</v>
      </c>
      <c r="F430" s="159" t="s">
        <v>978</v>
      </c>
      <c r="G430" s="160" t="s">
        <v>280</v>
      </c>
      <c r="H430" s="161">
        <v>1</v>
      </c>
      <c r="I430" s="162"/>
      <c r="J430" s="163">
        <f t="shared" si="100"/>
        <v>0</v>
      </c>
      <c r="K430" s="159" t="s">
        <v>1</v>
      </c>
      <c r="L430" s="31"/>
      <c r="M430" s="164" t="s">
        <v>1</v>
      </c>
      <c r="N430" s="165" t="s">
        <v>37</v>
      </c>
      <c r="O430" s="56"/>
      <c r="P430" s="166">
        <f t="shared" si="101"/>
        <v>0</v>
      </c>
      <c r="Q430" s="166">
        <v>0</v>
      </c>
      <c r="R430" s="166">
        <f t="shared" si="102"/>
        <v>0</v>
      </c>
      <c r="S430" s="166">
        <v>0</v>
      </c>
      <c r="T430" s="167">
        <f t="shared" si="103"/>
        <v>0</v>
      </c>
      <c r="U430" s="30"/>
      <c r="V430" s="30"/>
      <c r="W430" s="30"/>
      <c r="X430" s="30"/>
      <c r="Y430" s="30"/>
      <c r="Z430" s="30"/>
      <c r="AA430" s="30"/>
      <c r="AB430" s="30"/>
      <c r="AC430" s="30"/>
      <c r="AD430" s="30"/>
      <c r="AE430" s="30"/>
      <c r="AR430" s="168" t="s">
        <v>148</v>
      </c>
      <c r="AT430" s="168" t="s">
        <v>143</v>
      </c>
      <c r="AU430" s="168" t="s">
        <v>80</v>
      </c>
      <c r="AY430" s="15" t="s">
        <v>142</v>
      </c>
      <c r="BE430" s="169">
        <f t="shared" si="104"/>
        <v>0</v>
      </c>
      <c r="BF430" s="169">
        <f t="shared" si="105"/>
        <v>0</v>
      </c>
      <c r="BG430" s="169">
        <f t="shared" si="106"/>
        <v>0</v>
      </c>
      <c r="BH430" s="169">
        <f t="shared" si="107"/>
        <v>0</v>
      </c>
      <c r="BI430" s="169">
        <f t="shared" si="108"/>
        <v>0</v>
      </c>
      <c r="BJ430" s="15" t="s">
        <v>80</v>
      </c>
      <c r="BK430" s="169">
        <f t="shared" si="109"/>
        <v>0</v>
      </c>
      <c r="BL430" s="15" t="s">
        <v>148</v>
      </c>
      <c r="BM430" s="168" t="s">
        <v>979</v>
      </c>
    </row>
    <row r="431" spans="1:65" s="2" customFormat="1" ht="16.5" customHeight="1">
      <c r="A431" s="30"/>
      <c r="B431" s="156"/>
      <c r="C431" s="157" t="s">
        <v>710</v>
      </c>
      <c r="D431" s="157" t="s">
        <v>143</v>
      </c>
      <c r="E431" s="158" t="s">
        <v>980</v>
      </c>
      <c r="F431" s="159" t="s">
        <v>981</v>
      </c>
      <c r="G431" s="160" t="s">
        <v>224</v>
      </c>
      <c r="H431" s="161">
        <v>75</v>
      </c>
      <c r="I431" s="162"/>
      <c r="J431" s="163">
        <f t="shared" si="100"/>
        <v>0</v>
      </c>
      <c r="K431" s="159" t="s">
        <v>1</v>
      </c>
      <c r="L431" s="31"/>
      <c r="M431" s="164" t="s">
        <v>1</v>
      </c>
      <c r="N431" s="165" t="s">
        <v>37</v>
      </c>
      <c r="O431" s="56"/>
      <c r="P431" s="166">
        <f t="shared" si="101"/>
        <v>0</v>
      </c>
      <c r="Q431" s="166">
        <v>0</v>
      </c>
      <c r="R431" s="166">
        <f t="shared" si="102"/>
        <v>0</v>
      </c>
      <c r="S431" s="166">
        <v>0</v>
      </c>
      <c r="T431" s="167">
        <f t="shared" si="103"/>
        <v>0</v>
      </c>
      <c r="U431" s="30"/>
      <c r="V431" s="30"/>
      <c r="W431" s="30"/>
      <c r="X431" s="30"/>
      <c r="Y431" s="30"/>
      <c r="Z431" s="30"/>
      <c r="AA431" s="30"/>
      <c r="AB431" s="30"/>
      <c r="AC431" s="30"/>
      <c r="AD431" s="30"/>
      <c r="AE431" s="30"/>
      <c r="AR431" s="168" t="s">
        <v>148</v>
      </c>
      <c r="AT431" s="168" t="s">
        <v>143</v>
      </c>
      <c r="AU431" s="168" t="s">
        <v>80</v>
      </c>
      <c r="AY431" s="15" t="s">
        <v>142</v>
      </c>
      <c r="BE431" s="169">
        <f t="shared" si="104"/>
        <v>0</v>
      </c>
      <c r="BF431" s="169">
        <f t="shared" si="105"/>
        <v>0</v>
      </c>
      <c r="BG431" s="169">
        <f t="shared" si="106"/>
        <v>0</v>
      </c>
      <c r="BH431" s="169">
        <f t="shared" si="107"/>
        <v>0</v>
      </c>
      <c r="BI431" s="169">
        <f t="shared" si="108"/>
        <v>0</v>
      </c>
      <c r="BJ431" s="15" t="s">
        <v>80</v>
      </c>
      <c r="BK431" s="169">
        <f t="shared" si="109"/>
        <v>0</v>
      </c>
      <c r="BL431" s="15" t="s">
        <v>148</v>
      </c>
      <c r="BM431" s="168" t="s">
        <v>982</v>
      </c>
    </row>
    <row r="432" spans="1:65" s="2" customFormat="1" ht="16.5" customHeight="1">
      <c r="A432" s="30"/>
      <c r="B432" s="156"/>
      <c r="C432" s="157" t="s">
        <v>983</v>
      </c>
      <c r="D432" s="157" t="s">
        <v>143</v>
      </c>
      <c r="E432" s="158" t="s">
        <v>984</v>
      </c>
      <c r="F432" s="159" t="s">
        <v>985</v>
      </c>
      <c r="G432" s="160" t="s">
        <v>224</v>
      </c>
      <c r="H432" s="161">
        <v>4</v>
      </c>
      <c r="I432" s="162"/>
      <c r="J432" s="163">
        <f t="shared" si="100"/>
        <v>0</v>
      </c>
      <c r="K432" s="159" t="s">
        <v>1</v>
      </c>
      <c r="L432" s="31"/>
      <c r="M432" s="164" t="s">
        <v>1</v>
      </c>
      <c r="N432" s="165" t="s">
        <v>37</v>
      </c>
      <c r="O432" s="56"/>
      <c r="P432" s="166">
        <f t="shared" si="101"/>
        <v>0</v>
      </c>
      <c r="Q432" s="166">
        <v>0</v>
      </c>
      <c r="R432" s="166">
        <f t="shared" si="102"/>
        <v>0</v>
      </c>
      <c r="S432" s="166">
        <v>0</v>
      </c>
      <c r="T432" s="167">
        <f t="shared" si="103"/>
        <v>0</v>
      </c>
      <c r="U432" s="30"/>
      <c r="V432" s="30"/>
      <c r="W432" s="30"/>
      <c r="X432" s="30"/>
      <c r="Y432" s="30"/>
      <c r="Z432" s="30"/>
      <c r="AA432" s="30"/>
      <c r="AB432" s="30"/>
      <c r="AC432" s="30"/>
      <c r="AD432" s="30"/>
      <c r="AE432" s="30"/>
      <c r="AR432" s="168" t="s">
        <v>148</v>
      </c>
      <c r="AT432" s="168" t="s">
        <v>143</v>
      </c>
      <c r="AU432" s="168" t="s">
        <v>80</v>
      </c>
      <c r="AY432" s="15" t="s">
        <v>142</v>
      </c>
      <c r="BE432" s="169">
        <f t="shared" si="104"/>
        <v>0</v>
      </c>
      <c r="BF432" s="169">
        <f t="shared" si="105"/>
        <v>0</v>
      </c>
      <c r="BG432" s="169">
        <f t="shared" si="106"/>
        <v>0</v>
      </c>
      <c r="BH432" s="169">
        <f t="shared" si="107"/>
        <v>0</v>
      </c>
      <c r="BI432" s="169">
        <f t="shared" si="108"/>
        <v>0</v>
      </c>
      <c r="BJ432" s="15" t="s">
        <v>80</v>
      </c>
      <c r="BK432" s="169">
        <f t="shared" si="109"/>
        <v>0</v>
      </c>
      <c r="BL432" s="15" t="s">
        <v>148</v>
      </c>
      <c r="BM432" s="168" t="s">
        <v>986</v>
      </c>
    </row>
    <row r="433" spans="1:65" s="2" customFormat="1" ht="24" customHeight="1">
      <c r="A433" s="30"/>
      <c r="B433" s="156"/>
      <c r="C433" s="157" t="s">
        <v>714</v>
      </c>
      <c r="D433" s="157" t="s">
        <v>143</v>
      </c>
      <c r="E433" s="158" t="s">
        <v>987</v>
      </c>
      <c r="F433" s="159" t="s">
        <v>988</v>
      </c>
      <c r="G433" s="160" t="s">
        <v>252</v>
      </c>
      <c r="H433" s="161">
        <v>2</v>
      </c>
      <c r="I433" s="162"/>
      <c r="J433" s="163">
        <f t="shared" si="100"/>
        <v>0</v>
      </c>
      <c r="K433" s="159" t="s">
        <v>1</v>
      </c>
      <c r="L433" s="31"/>
      <c r="M433" s="164" t="s">
        <v>1</v>
      </c>
      <c r="N433" s="165" t="s">
        <v>37</v>
      </c>
      <c r="O433" s="56"/>
      <c r="P433" s="166">
        <f t="shared" si="101"/>
        <v>0</v>
      </c>
      <c r="Q433" s="166">
        <v>0</v>
      </c>
      <c r="R433" s="166">
        <f t="shared" si="102"/>
        <v>0</v>
      </c>
      <c r="S433" s="166">
        <v>0</v>
      </c>
      <c r="T433" s="167">
        <f t="shared" si="103"/>
        <v>0</v>
      </c>
      <c r="U433" s="30"/>
      <c r="V433" s="30"/>
      <c r="W433" s="30"/>
      <c r="X433" s="30"/>
      <c r="Y433" s="30"/>
      <c r="Z433" s="30"/>
      <c r="AA433" s="30"/>
      <c r="AB433" s="30"/>
      <c r="AC433" s="30"/>
      <c r="AD433" s="30"/>
      <c r="AE433" s="30"/>
      <c r="AR433" s="168" t="s">
        <v>148</v>
      </c>
      <c r="AT433" s="168" t="s">
        <v>143</v>
      </c>
      <c r="AU433" s="168" t="s">
        <v>80</v>
      </c>
      <c r="AY433" s="15" t="s">
        <v>142</v>
      </c>
      <c r="BE433" s="169">
        <f t="shared" si="104"/>
        <v>0</v>
      </c>
      <c r="BF433" s="169">
        <f t="shared" si="105"/>
        <v>0</v>
      </c>
      <c r="BG433" s="169">
        <f t="shared" si="106"/>
        <v>0</v>
      </c>
      <c r="BH433" s="169">
        <f t="shared" si="107"/>
        <v>0</v>
      </c>
      <c r="BI433" s="169">
        <f t="shared" si="108"/>
        <v>0</v>
      </c>
      <c r="BJ433" s="15" t="s">
        <v>80</v>
      </c>
      <c r="BK433" s="169">
        <f t="shared" si="109"/>
        <v>0</v>
      </c>
      <c r="BL433" s="15" t="s">
        <v>148</v>
      </c>
      <c r="BM433" s="168" t="s">
        <v>989</v>
      </c>
    </row>
    <row r="434" spans="1:65" s="2" customFormat="1" ht="16.5" customHeight="1">
      <c r="A434" s="30"/>
      <c r="B434" s="156"/>
      <c r="C434" s="157" t="s">
        <v>990</v>
      </c>
      <c r="D434" s="157" t="s">
        <v>143</v>
      </c>
      <c r="E434" s="158" t="s">
        <v>991</v>
      </c>
      <c r="F434" s="159" t="s">
        <v>992</v>
      </c>
      <c r="G434" s="160" t="s">
        <v>252</v>
      </c>
      <c r="H434" s="161">
        <v>2</v>
      </c>
      <c r="I434" s="162"/>
      <c r="J434" s="163">
        <f t="shared" si="100"/>
        <v>0</v>
      </c>
      <c r="K434" s="159" t="s">
        <v>1</v>
      </c>
      <c r="L434" s="31"/>
      <c r="M434" s="164" t="s">
        <v>1</v>
      </c>
      <c r="N434" s="165" t="s">
        <v>37</v>
      </c>
      <c r="O434" s="56"/>
      <c r="P434" s="166">
        <f t="shared" si="101"/>
        <v>0</v>
      </c>
      <c r="Q434" s="166">
        <v>0</v>
      </c>
      <c r="R434" s="166">
        <f t="shared" si="102"/>
        <v>0</v>
      </c>
      <c r="S434" s="166">
        <v>0</v>
      </c>
      <c r="T434" s="167">
        <f t="shared" si="103"/>
        <v>0</v>
      </c>
      <c r="U434" s="30"/>
      <c r="V434" s="30"/>
      <c r="W434" s="30"/>
      <c r="X434" s="30"/>
      <c r="Y434" s="30"/>
      <c r="Z434" s="30"/>
      <c r="AA434" s="30"/>
      <c r="AB434" s="30"/>
      <c r="AC434" s="30"/>
      <c r="AD434" s="30"/>
      <c r="AE434" s="30"/>
      <c r="AR434" s="168" t="s">
        <v>148</v>
      </c>
      <c r="AT434" s="168" t="s">
        <v>143</v>
      </c>
      <c r="AU434" s="168" t="s">
        <v>80</v>
      </c>
      <c r="AY434" s="15" t="s">
        <v>142</v>
      </c>
      <c r="BE434" s="169">
        <f t="shared" si="104"/>
        <v>0</v>
      </c>
      <c r="BF434" s="169">
        <f t="shared" si="105"/>
        <v>0</v>
      </c>
      <c r="BG434" s="169">
        <f t="shared" si="106"/>
        <v>0</v>
      </c>
      <c r="BH434" s="169">
        <f t="shared" si="107"/>
        <v>0</v>
      </c>
      <c r="BI434" s="169">
        <f t="shared" si="108"/>
        <v>0</v>
      </c>
      <c r="BJ434" s="15" t="s">
        <v>80</v>
      </c>
      <c r="BK434" s="169">
        <f t="shared" si="109"/>
        <v>0</v>
      </c>
      <c r="BL434" s="15" t="s">
        <v>148</v>
      </c>
      <c r="BM434" s="168" t="s">
        <v>993</v>
      </c>
    </row>
    <row r="435" spans="1:65" s="2" customFormat="1" ht="16.5" customHeight="1">
      <c r="A435" s="30"/>
      <c r="B435" s="156"/>
      <c r="C435" s="157" t="s">
        <v>717</v>
      </c>
      <c r="D435" s="157" t="s">
        <v>143</v>
      </c>
      <c r="E435" s="158" t="s">
        <v>994</v>
      </c>
      <c r="F435" s="159" t="s">
        <v>995</v>
      </c>
      <c r="G435" s="160" t="s">
        <v>252</v>
      </c>
      <c r="H435" s="161">
        <v>12</v>
      </c>
      <c r="I435" s="162"/>
      <c r="J435" s="163">
        <f t="shared" si="100"/>
        <v>0</v>
      </c>
      <c r="K435" s="159" t="s">
        <v>1</v>
      </c>
      <c r="L435" s="31"/>
      <c r="M435" s="164" t="s">
        <v>1</v>
      </c>
      <c r="N435" s="165" t="s">
        <v>37</v>
      </c>
      <c r="O435" s="56"/>
      <c r="P435" s="166">
        <f t="shared" si="101"/>
        <v>0</v>
      </c>
      <c r="Q435" s="166">
        <v>0</v>
      </c>
      <c r="R435" s="166">
        <f t="shared" si="102"/>
        <v>0</v>
      </c>
      <c r="S435" s="166">
        <v>0</v>
      </c>
      <c r="T435" s="167">
        <f t="shared" si="103"/>
        <v>0</v>
      </c>
      <c r="U435" s="30"/>
      <c r="V435" s="30"/>
      <c r="W435" s="30"/>
      <c r="X435" s="30"/>
      <c r="Y435" s="30"/>
      <c r="Z435" s="30"/>
      <c r="AA435" s="30"/>
      <c r="AB435" s="30"/>
      <c r="AC435" s="30"/>
      <c r="AD435" s="30"/>
      <c r="AE435" s="30"/>
      <c r="AR435" s="168" t="s">
        <v>148</v>
      </c>
      <c r="AT435" s="168" t="s">
        <v>143</v>
      </c>
      <c r="AU435" s="168" t="s">
        <v>80</v>
      </c>
      <c r="AY435" s="15" t="s">
        <v>142</v>
      </c>
      <c r="BE435" s="169">
        <f t="shared" si="104"/>
        <v>0</v>
      </c>
      <c r="BF435" s="169">
        <f t="shared" si="105"/>
        <v>0</v>
      </c>
      <c r="BG435" s="169">
        <f t="shared" si="106"/>
        <v>0</v>
      </c>
      <c r="BH435" s="169">
        <f t="shared" si="107"/>
        <v>0</v>
      </c>
      <c r="BI435" s="169">
        <f t="shared" si="108"/>
        <v>0</v>
      </c>
      <c r="BJ435" s="15" t="s">
        <v>80</v>
      </c>
      <c r="BK435" s="169">
        <f t="shared" si="109"/>
        <v>0</v>
      </c>
      <c r="BL435" s="15" t="s">
        <v>148</v>
      </c>
      <c r="BM435" s="168" t="s">
        <v>996</v>
      </c>
    </row>
    <row r="436" spans="1:65" s="2" customFormat="1" ht="16.5" customHeight="1">
      <c r="A436" s="30"/>
      <c r="B436" s="156"/>
      <c r="C436" s="157" t="s">
        <v>997</v>
      </c>
      <c r="D436" s="157" t="s">
        <v>143</v>
      </c>
      <c r="E436" s="158" t="s">
        <v>998</v>
      </c>
      <c r="F436" s="159" t="s">
        <v>999</v>
      </c>
      <c r="G436" s="160" t="s">
        <v>252</v>
      </c>
      <c r="H436" s="161">
        <v>1</v>
      </c>
      <c r="I436" s="162"/>
      <c r="J436" s="163">
        <f t="shared" si="100"/>
        <v>0</v>
      </c>
      <c r="K436" s="159" t="s">
        <v>1</v>
      </c>
      <c r="L436" s="31"/>
      <c r="M436" s="164" t="s">
        <v>1</v>
      </c>
      <c r="N436" s="165" t="s">
        <v>37</v>
      </c>
      <c r="O436" s="56"/>
      <c r="P436" s="166">
        <f t="shared" si="101"/>
        <v>0</v>
      </c>
      <c r="Q436" s="166">
        <v>0</v>
      </c>
      <c r="R436" s="166">
        <f t="shared" si="102"/>
        <v>0</v>
      </c>
      <c r="S436" s="166">
        <v>0</v>
      </c>
      <c r="T436" s="167">
        <f t="shared" si="103"/>
        <v>0</v>
      </c>
      <c r="U436" s="30"/>
      <c r="V436" s="30"/>
      <c r="W436" s="30"/>
      <c r="X436" s="30"/>
      <c r="Y436" s="30"/>
      <c r="Z436" s="30"/>
      <c r="AA436" s="30"/>
      <c r="AB436" s="30"/>
      <c r="AC436" s="30"/>
      <c r="AD436" s="30"/>
      <c r="AE436" s="30"/>
      <c r="AR436" s="168" t="s">
        <v>148</v>
      </c>
      <c r="AT436" s="168" t="s">
        <v>143</v>
      </c>
      <c r="AU436" s="168" t="s">
        <v>80</v>
      </c>
      <c r="AY436" s="15" t="s">
        <v>142</v>
      </c>
      <c r="BE436" s="169">
        <f t="shared" si="104"/>
        <v>0</v>
      </c>
      <c r="BF436" s="169">
        <f t="shared" si="105"/>
        <v>0</v>
      </c>
      <c r="BG436" s="169">
        <f t="shared" si="106"/>
        <v>0</v>
      </c>
      <c r="BH436" s="169">
        <f t="shared" si="107"/>
        <v>0</v>
      </c>
      <c r="BI436" s="169">
        <f t="shared" si="108"/>
        <v>0</v>
      </c>
      <c r="BJ436" s="15" t="s">
        <v>80</v>
      </c>
      <c r="BK436" s="169">
        <f t="shared" si="109"/>
        <v>0</v>
      </c>
      <c r="BL436" s="15" t="s">
        <v>148</v>
      </c>
      <c r="BM436" s="168" t="s">
        <v>1000</v>
      </c>
    </row>
    <row r="437" spans="1:65" s="2" customFormat="1" ht="16.5" customHeight="1">
      <c r="A437" s="30"/>
      <c r="B437" s="156"/>
      <c r="C437" s="157" t="s">
        <v>721</v>
      </c>
      <c r="D437" s="157" t="s">
        <v>143</v>
      </c>
      <c r="E437" s="158" t="s">
        <v>1001</v>
      </c>
      <c r="F437" s="159" t="s">
        <v>1002</v>
      </c>
      <c r="G437" s="160" t="s">
        <v>252</v>
      </c>
      <c r="H437" s="161">
        <v>6</v>
      </c>
      <c r="I437" s="162"/>
      <c r="J437" s="163">
        <f t="shared" si="100"/>
        <v>0</v>
      </c>
      <c r="K437" s="159" t="s">
        <v>1</v>
      </c>
      <c r="L437" s="31"/>
      <c r="M437" s="164" t="s">
        <v>1</v>
      </c>
      <c r="N437" s="165" t="s">
        <v>37</v>
      </c>
      <c r="O437" s="56"/>
      <c r="P437" s="166">
        <f t="shared" si="101"/>
        <v>0</v>
      </c>
      <c r="Q437" s="166">
        <v>0</v>
      </c>
      <c r="R437" s="166">
        <f t="shared" si="102"/>
        <v>0</v>
      </c>
      <c r="S437" s="166">
        <v>0</v>
      </c>
      <c r="T437" s="167">
        <f t="shared" si="103"/>
        <v>0</v>
      </c>
      <c r="U437" s="30"/>
      <c r="V437" s="30"/>
      <c r="W437" s="30"/>
      <c r="X437" s="30"/>
      <c r="Y437" s="30"/>
      <c r="Z437" s="30"/>
      <c r="AA437" s="30"/>
      <c r="AB437" s="30"/>
      <c r="AC437" s="30"/>
      <c r="AD437" s="30"/>
      <c r="AE437" s="30"/>
      <c r="AR437" s="168" t="s">
        <v>148</v>
      </c>
      <c r="AT437" s="168" t="s">
        <v>143</v>
      </c>
      <c r="AU437" s="168" t="s">
        <v>80</v>
      </c>
      <c r="AY437" s="15" t="s">
        <v>142</v>
      </c>
      <c r="BE437" s="169">
        <f t="shared" si="104"/>
        <v>0</v>
      </c>
      <c r="BF437" s="169">
        <f t="shared" si="105"/>
        <v>0</v>
      </c>
      <c r="BG437" s="169">
        <f t="shared" si="106"/>
        <v>0</v>
      </c>
      <c r="BH437" s="169">
        <f t="shared" si="107"/>
        <v>0</v>
      </c>
      <c r="BI437" s="169">
        <f t="shared" si="108"/>
        <v>0</v>
      </c>
      <c r="BJ437" s="15" t="s">
        <v>80</v>
      </c>
      <c r="BK437" s="169">
        <f t="shared" si="109"/>
        <v>0</v>
      </c>
      <c r="BL437" s="15" t="s">
        <v>148</v>
      </c>
      <c r="BM437" s="168" t="s">
        <v>1003</v>
      </c>
    </row>
    <row r="438" spans="1:65" s="2" customFormat="1" ht="16.5" customHeight="1">
      <c r="A438" s="30"/>
      <c r="B438" s="156"/>
      <c r="C438" s="157" t="s">
        <v>1004</v>
      </c>
      <c r="D438" s="157" t="s">
        <v>143</v>
      </c>
      <c r="E438" s="158" t="s">
        <v>1005</v>
      </c>
      <c r="F438" s="159" t="s">
        <v>1006</v>
      </c>
      <c r="G438" s="160" t="s">
        <v>280</v>
      </c>
      <c r="H438" s="161">
        <v>1</v>
      </c>
      <c r="I438" s="162"/>
      <c r="J438" s="163">
        <f t="shared" si="100"/>
        <v>0</v>
      </c>
      <c r="K438" s="159" t="s">
        <v>1</v>
      </c>
      <c r="L438" s="31"/>
      <c r="M438" s="164" t="s">
        <v>1</v>
      </c>
      <c r="N438" s="165" t="s">
        <v>37</v>
      </c>
      <c r="O438" s="56"/>
      <c r="P438" s="166">
        <f t="shared" si="101"/>
        <v>0</v>
      </c>
      <c r="Q438" s="166">
        <v>0</v>
      </c>
      <c r="R438" s="166">
        <f t="shared" si="102"/>
        <v>0</v>
      </c>
      <c r="S438" s="166">
        <v>0</v>
      </c>
      <c r="T438" s="167">
        <f t="shared" si="103"/>
        <v>0</v>
      </c>
      <c r="U438" s="30"/>
      <c r="V438" s="30"/>
      <c r="W438" s="30"/>
      <c r="X438" s="30"/>
      <c r="Y438" s="30"/>
      <c r="Z438" s="30"/>
      <c r="AA438" s="30"/>
      <c r="AB438" s="30"/>
      <c r="AC438" s="30"/>
      <c r="AD438" s="30"/>
      <c r="AE438" s="30"/>
      <c r="AR438" s="168" t="s">
        <v>148</v>
      </c>
      <c r="AT438" s="168" t="s">
        <v>143</v>
      </c>
      <c r="AU438" s="168" t="s">
        <v>80</v>
      </c>
      <c r="AY438" s="15" t="s">
        <v>142</v>
      </c>
      <c r="BE438" s="169">
        <f t="shared" si="104"/>
        <v>0</v>
      </c>
      <c r="BF438" s="169">
        <f t="shared" si="105"/>
        <v>0</v>
      </c>
      <c r="BG438" s="169">
        <f t="shared" si="106"/>
        <v>0</v>
      </c>
      <c r="BH438" s="169">
        <f t="shared" si="107"/>
        <v>0</v>
      </c>
      <c r="BI438" s="169">
        <f t="shared" si="108"/>
        <v>0</v>
      </c>
      <c r="BJ438" s="15" t="s">
        <v>80</v>
      </c>
      <c r="BK438" s="169">
        <f t="shared" si="109"/>
        <v>0</v>
      </c>
      <c r="BL438" s="15" t="s">
        <v>148</v>
      </c>
      <c r="BM438" s="168" t="s">
        <v>1007</v>
      </c>
    </row>
    <row r="439" spans="1:65" s="2" customFormat="1" ht="16.5" customHeight="1">
      <c r="A439" s="30"/>
      <c r="B439" s="156"/>
      <c r="C439" s="157" t="s">
        <v>732</v>
      </c>
      <c r="D439" s="157" t="s">
        <v>143</v>
      </c>
      <c r="E439" s="158" t="s">
        <v>1008</v>
      </c>
      <c r="F439" s="159" t="s">
        <v>1009</v>
      </c>
      <c r="G439" s="160" t="s">
        <v>252</v>
      </c>
      <c r="H439" s="161">
        <v>2</v>
      </c>
      <c r="I439" s="162"/>
      <c r="J439" s="163">
        <f t="shared" si="100"/>
        <v>0</v>
      </c>
      <c r="K439" s="159" t="s">
        <v>1</v>
      </c>
      <c r="L439" s="31"/>
      <c r="M439" s="164" t="s">
        <v>1</v>
      </c>
      <c r="N439" s="165" t="s">
        <v>37</v>
      </c>
      <c r="O439" s="56"/>
      <c r="P439" s="166">
        <f t="shared" si="101"/>
        <v>0</v>
      </c>
      <c r="Q439" s="166">
        <v>0</v>
      </c>
      <c r="R439" s="166">
        <f t="shared" si="102"/>
        <v>0</v>
      </c>
      <c r="S439" s="166">
        <v>0</v>
      </c>
      <c r="T439" s="167">
        <f t="shared" si="103"/>
        <v>0</v>
      </c>
      <c r="U439" s="30"/>
      <c r="V439" s="30"/>
      <c r="W439" s="30"/>
      <c r="X439" s="30"/>
      <c r="Y439" s="30"/>
      <c r="Z439" s="30"/>
      <c r="AA439" s="30"/>
      <c r="AB439" s="30"/>
      <c r="AC439" s="30"/>
      <c r="AD439" s="30"/>
      <c r="AE439" s="30"/>
      <c r="AR439" s="168" t="s">
        <v>148</v>
      </c>
      <c r="AT439" s="168" t="s">
        <v>143</v>
      </c>
      <c r="AU439" s="168" t="s">
        <v>80</v>
      </c>
      <c r="AY439" s="15" t="s">
        <v>142</v>
      </c>
      <c r="BE439" s="169">
        <f t="shared" si="104"/>
        <v>0</v>
      </c>
      <c r="BF439" s="169">
        <f t="shared" si="105"/>
        <v>0</v>
      </c>
      <c r="BG439" s="169">
        <f t="shared" si="106"/>
        <v>0</v>
      </c>
      <c r="BH439" s="169">
        <f t="shared" si="107"/>
        <v>0</v>
      </c>
      <c r="BI439" s="169">
        <f t="shared" si="108"/>
        <v>0</v>
      </c>
      <c r="BJ439" s="15" t="s">
        <v>80</v>
      </c>
      <c r="BK439" s="169">
        <f t="shared" si="109"/>
        <v>0</v>
      </c>
      <c r="BL439" s="15" t="s">
        <v>148</v>
      </c>
      <c r="BM439" s="168" t="s">
        <v>1010</v>
      </c>
    </row>
    <row r="440" spans="1:65" s="12" customFormat="1" ht="25.9" customHeight="1">
      <c r="B440" s="145"/>
      <c r="D440" s="146" t="s">
        <v>71</v>
      </c>
      <c r="E440" s="147" t="s">
        <v>1011</v>
      </c>
      <c r="F440" s="147" t="s">
        <v>1012</v>
      </c>
      <c r="I440" s="148"/>
      <c r="J440" s="149">
        <f>BK440</f>
        <v>0</v>
      </c>
      <c r="L440" s="145"/>
      <c r="M440" s="150"/>
      <c r="N440" s="151"/>
      <c r="O440" s="151"/>
      <c r="P440" s="152">
        <f>P441</f>
        <v>0</v>
      </c>
      <c r="Q440" s="151"/>
      <c r="R440" s="152">
        <f>R441</f>
        <v>0</v>
      </c>
      <c r="S440" s="151"/>
      <c r="T440" s="153">
        <f>T441</f>
        <v>0</v>
      </c>
      <c r="AR440" s="146" t="s">
        <v>80</v>
      </c>
      <c r="AT440" s="154" t="s">
        <v>71</v>
      </c>
      <c r="AU440" s="154" t="s">
        <v>72</v>
      </c>
      <c r="AY440" s="146" t="s">
        <v>142</v>
      </c>
      <c r="BK440" s="155">
        <f>BK441</f>
        <v>0</v>
      </c>
    </row>
    <row r="441" spans="1:65" s="2" customFormat="1" ht="24" customHeight="1">
      <c r="A441" s="30"/>
      <c r="B441" s="156"/>
      <c r="C441" s="157" t="s">
        <v>1013</v>
      </c>
      <c r="D441" s="157" t="s">
        <v>143</v>
      </c>
      <c r="E441" s="158" t="s">
        <v>1014</v>
      </c>
      <c r="F441" s="159" t="s">
        <v>1015</v>
      </c>
      <c r="G441" s="160" t="s">
        <v>280</v>
      </c>
      <c r="H441" s="161">
        <v>1</v>
      </c>
      <c r="I441" s="162"/>
      <c r="J441" s="163">
        <f>ROUND(I441*H441,2)</f>
        <v>0</v>
      </c>
      <c r="K441" s="159" t="s">
        <v>1</v>
      </c>
      <c r="L441" s="31"/>
      <c r="M441" s="164" t="s">
        <v>1</v>
      </c>
      <c r="N441" s="165" t="s">
        <v>37</v>
      </c>
      <c r="O441" s="56"/>
      <c r="P441" s="166">
        <f>O441*H441</f>
        <v>0</v>
      </c>
      <c r="Q441" s="166">
        <v>0</v>
      </c>
      <c r="R441" s="166">
        <f>Q441*H441</f>
        <v>0</v>
      </c>
      <c r="S441" s="166">
        <v>0</v>
      </c>
      <c r="T441" s="167">
        <f>S441*H441</f>
        <v>0</v>
      </c>
      <c r="U441" s="30"/>
      <c r="V441" s="30"/>
      <c r="W441" s="30"/>
      <c r="X441" s="30"/>
      <c r="Y441" s="30"/>
      <c r="Z441" s="30"/>
      <c r="AA441" s="30"/>
      <c r="AB441" s="30"/>
      <c r="AC441" s="30"/>
      <c r="AD441" s="30"/>
      <c r="AE441" s="30"/>
      <c r="AR441" s="168" t="s">
        <v>148</v>
      </c>
      <c r="AT441" s="168" t="s">
        <v>143</v>
      </c>
      <c r="AU441" s="168" t="s">
        <v>80</v>
      </c>
      <c r="AY441" s="15" t="s">
        <v>142</v>
      </c>
      <c r="BE441" s="169">
        <f>IF(N441="základní",J441,0)</f>
        <v>0</v>
      </c>
      <c r="BF441" s="169">
        <f>IF(N441="snížená",J441,0)</f>
        <v>0</v>
      </c>
      <c r="BG441" s="169">
        <f>IF(N441="zákl. přenesená",J441,0)</f>
        <v>0</v>
      </c>
      <c r="BH441" s="169">
        <f>IF(N441="sníž. přenesená",J441,0)</f>
        <v>0</v>
      </c>
      <c r="BI441" s="169">
        <f>IF(N441="nulová",J441,0)</f>
        <v>0</v>
      </c>
      <c r="BJ441" s="15" t="s">
        <v>80</v>
      </c>
      <c r="BK441" s="169">
        <f>ROUND(I441*H441,2)</f>
        <v>0</v>
      </c>
      <c r="BL441" s="15" t="s">
        <v>148</v>
      </c>
      <c r="BM441" s="168" t="s">
        <v>1016</v>
      </c>
    </row>
    <row r="442" spans="1:65" s="12" customFormat="1" ht="25.9" customHeight="1">
      <c r="B442" s="145"/>
      <c r="D442" s="146" t="s">
        <v>71</v>
      </c>
      <c r="E442" s="147" t="s">
        <v>1017</v>
      </c>
      <c r="F442" s="147" t="s">
        <v>1018</v>
      </c>
      <c r="I442" s="148"/>
      <c r="J442" s="149">
        <f>BK442</f>
        <v>0</v>
      </c>
      <c r="L442" s="145"/>
      <c r="M442" s="150"/>
      <c r="N442" s="151"/>
      <c r="O442" s="151"/>
      <c r="P442" s="152">
        <f>SUM(P443:P450)</f>
        <v>0</v>
      </c>
      <c r="Q442" s="151"/>
      <c r="R442" s="152">
        <f>SUM(R443:R450)</f>
        <v>0</v>
      </c>
      <c r="S442" s="151"/>
      <c r="T442" s="153">
        <f>SUM(T443:T450)</f>
        <v>0</v>
      </c>
      <c r="AR442" s="146" t="s">
        <v>80</v>
      </c>
      <c r="AT442" s="154" t="s">
        <v>71</v>
      </c>
      <c r="AU442" s="154" t="s">
        <v>72</v>
      </c>
      <c r="AY442" s="146" t="s">
        <v>142</v>
      </c>
      <c r="BK442" s="155">
        <f>SUM(BK443:BK450)</f>
        <v>0</v>
      </c>
    </row>
    <row r="443" spans="1:65" s="2" customFormat="1" ht="24" customHeight="1">
      <c r="A443" s="30"/>
      <c r="B443" s="156"/>
      <c r="C443" s="157" t="s">
        <v>736</v>
      </c>
      <c r="D443" s="157" t="s">
        <v>143</v>
      </c>
      <c r="E443" s="158" t="s">
        <v>1019</v>
      </c>
      <c r="F443" s="159" t="s">
        <v>1020</v>
      </c>
      <c r="G443" s="160" t="s">
        <v>185</v>
      </c>
      <c r="H443" s="161">
        <v>19.253</v>
      </c>
      <c r="I443" s="162"/>
      <c r="J443" s="163">
        <f>ROUND(I443*H443,2)</f>
        <v>0</v>
      </c>
      <c r="K443" s="159" t="s">
        <v>1</v>
      </c>
      <c r="L443" s="31"/>
      <c r="M443" s="164" t="s">
        <v>1</v>
      </c>
      <c r="N443" s="165" t="s">
        <v>37</v>
      </c>
      <c r="O443" s="56"/>
      <c r="P443" s="166">
        <f>O443*H443</f>
        <v>0</v>
      </c>
      <c r="Q443" s="166">
        <v>0</v>
      </c>
      <c r="R443" s="166">
        <f>Q443*H443</f>
        <v>0</v>
      </c>
      <c r="S443" s="166">
        <v>0</v>
      </c>
      <c r="T443" s="167">
        <f>S443*H443</f>
        <v>0</v>
      </c>
      <c r="U443" s="30"/>
      <c r="V443" s="30"/>
      <c r="W443" s="30"/>
      <c r="X443" s="30"/>
      <c r="Y443" s="30"/>
      <c r="Z443" s="30"/>
      <c r="AA443" s="30"/>
      <c r="AB443" s="30"/>
      <c r="AC443" s="30"/>
      <c r="AD443" s="30"/>
      <c r="AE443" s="30"/>
      <c r="AR443" s="168" t="s">
        <v>148</v>
      </c>
      <c r="AT443" s="168" t="s">
        <v>143</v>
      </c>
      <c r="AU443" s="168" t="s">
        <v>80</v>
      </c>
      <c r="AY443" s="15" t="s">
        <v>142</v>
      </c>
      <c r="BE443" s="169">
        <f>IF(N443="základní",J443,0)</f>
        <v>0</v>
      </c>
      <c r="BF443" s="169">
        <f>IF(N443="snížená",J443,0)</f>
        <v>0</v>
      </c>
      <c r="BG443" s="169">
        <f>IF(N443="zákl. přenesená",J443,0)</f>
        <v>0</v>
      </c>
      <c r="BH443" s="169">
        <f>IF(N443="sníž. přenesená",J443,0)</f>
        <v>0</v>
      </c>
      <c r="BI443" s="169">
        <f>IF(N443="nulová",J443,0)</f>
        <v>0</v>
      </c>
      <c r="BJ443" s="15" t="s">
        <v>80</v>
      </c>
      <c r="BK443" s="169">
        <f>ROUND(I443*H443,2)</f>
        <v>0</v>
      </c>
      <c r="BL443" s="15" t="s">
        <v>148</v>
      </c>
      <c r="BM443" s="168" t="s">
        <v>1021</v>
      </c>
    </row>
    <row r="444" spans="1:65" s="2" customFormat="1" ht="24" customHeight="1">
      <c r="A444" s="30"/>
      <c r="B444" s="156"/>
      <c r="C444" s="157" t="s">
        <v>1022</v>
      </c>
      <c r="D444" s="157" t="s">
        <v>143</v>
      </c>
      <c r="E444" s="158" t="s">
        <v>1023</v>
      </c>
      <c r="F444" s="159" t="s">
        <v>1024</v>
      </c>
      <c r="G444" s="160" t="s">
        <v>185</v>
      </c>
      <c r="H444" s="161">
        <v>19.253</v>
      </c>
      <c r="I444" s="162"/>
      <c r="J444" s="163">
        <f>ROUND(I444*H444,2)</f>
        <v>0</v>
      </c>
      <c r="K444" s="159" t="s">
        <v>1</v>
      </c>
      <c r="L444" s="31"/>
      <c r="M444" s="164" t="s">
        <v>1</v>
      </c>
      <c r="N444" s="165" t="s">
        <v>37</v>
      </c>
      <c r="O444" s="56"/>
      <c r="P444" s="166">
        <f>O444*H444</f>
        <v>0</v>
      </c>
      <c r="Q444" s="166">
        <v>0</v>
      </c>
      <c r="R444" s="166">
        <f>Q444*H444</f>
        <v>0</v>
      </c>
      <c r="S444" s="166">
        <v>0</v>
      </c>
      <c r="T444" s="167">
        <f>S444*H444</f>
        <v>0</v>
      </c>
      <c r="U444" s="30"/>
      <c r="V444" s="30"/>
      <c r="W444" s="30"/>
      <c r="X444" s="30"/>
      <c r="Y444" s="30"/>
      <c r="Z444" s="30"/>
      <c r="AA444" s="30"/>
      <c r="AB444" s="30"/>
      <c r="AC444" s="30"/>
      <c r="AD444" s="30"/>
      <c r="AE444" s="30"/>
      <c r="AR444" s="168" t="s">
        <v>148</v>
      </c>
      <c r="AT444" s="168" t="s">
        <v>143</v>
      </c>
      <c r="AU444" s="168" t="s">
        <v>80</v>
      </c>
      <c r="AY444" s="15" t="s">
        <v>142</v>
      </c>
      <c r="BE444" s="169">
        <f>IF(N444="základní",J444,0)</f>
        <v>0</v>
      </c>
      <c r="BF444" s="169">
        <f>IF(N444="snížená",J444,0)</f>
        <v>0</v>
      </c>
      <c r="BG444" s="169">
        <f>IF(N444="zákl. přenesená",J444,0)</f>
        <v>0</v>
      </c>
      <c r="BH444" s="169">
        <f>IF(N444="sníž. přenesená",J444,0)</f>
        <v>0</v>
      </c>
      <c r="BI444" s="169">
        <f>IF(N444="nulová",J444,0)</f>
        <v>0</v>
      </c>
      <c r="BJ444" s="15" t="s">
        <v>80</v>
      </c>
      <c r="BK444" s="169">
        <f>ROUND(I444*H444,2)</f>
        <v>0</v>
      </c>
      <c r="BL444" s="15" t="s">
        <v>148</v>
      </c>
      <c r="BM444" s="168" t="s">
        <v>1025</v>
      </c>
    </row>
    <row r="445" spans="1:65" s="2" customFormat="1" ht="24" customHeight="1">
      <c r="A445" s="30"/>
      <c r="B445" s="156"/>
      <c r="C445" s="157" t="s">
        <v>739</v>
      </c>
      <c r="D445" s="157" t="s">
        <v>143</v>
      </c>
      <c r="E445" s="158" t="s">
        <v>1026</v>
      </c>
      <c r="F445" s="159" t="s">
        <v>1027</v>
      </c>
      <c r="G445" s="160" t="s">
        <v>185</v>
      </c>
      <c r="H445" s="161">
        <v>96.265000000000001</v>
      </c>
      <c r="I445" s="162"/>
      <c r="J445" s="163">
        <f>ROUND(I445*H445,2)</f>
        <v>0</v>
      </c>
      <c r="K445" s="159" t="s">
        <v>1</v>
      </c>
      <c r="L445" s="31"/>
      <c r="M445" s="164" t="s">
        <v>1</v>
      </c>
      <c r="N445" s="165" t="s">
        <v>37</v>
      </c>
      <c r="O445" s="56"/>
      <c r="P445" s="166">
        <f>O445*H445</f>
        <v>0</v>
      </c>
      <c r="Q445" s="166">
        <v>0</v>
      </c>
      <c r="R445" s="166">
        <f>Q445*H445</f>
        <v>0</v>
      </c>
      <c r="S445" s="166">
        <v>0</v>
      </c>
      <c r="T445" s="167">
        <f>S445*H445</f>
        <v>0</v>
      </c>
      <c r="U445" s="30"/>
      <c r="V445" s="30"/>
      <c r="W445" s="30"/>
      <c r="X445" s="30"/>
      <c r="Y445" s="30"/>
      <c r="Z445" s="30"/>
      <c r="AA445" s="30"/>
      <c r="AB445" s="30"/>
      <c r="AC445" s="30"/>
      <c r="AD445" s="30"/>
      <c r="AE445" s="30"/>
      <c r="AR445" s="168" t="s">
        <v>148</v>
      </c>
      <c r="AT445" s="168" t="s">
        <v>143</v>
      </c>
      <c r="AU445" s="168" t="s">
        <v>80</v>
      </c>
      <c r="AY445" s="15" t="s">
        <v>142</v>
      </c>
      <c r="BE445" s="169">
        <f>IF(N445="základní",J445,0)</f>
        <v>0</v>
      </c>
      <c r="BF445" s="169">
        <f>IF(N445="snížená",J445,0)</f>
        <v>0</v>
      </c>
      <c r="BG445" s="169">
        <f>IF(N445="zákl. přenesená",J445,0)</f>
        <v>0</v>
      </c>
      <c r="BH445" s="169">
        <f>IF(N445="sníž. přenesená",J445,0)</f>
        <v>0</v>
      </c>
      <c r="BI445" s="169">
        <f>IF(N445="nulová",J445,0)</f>
        <v>0</v>
      </c>
      <c r="BJ445" s="15" t="s">
        <v>80</v>
      </c>
      <c r="BK445" s="169">
        <f>ROUND(I445*H445,2)</f>
        <v>0</v>
      </c>
      <c r="BL445" s="15" t="s">
        <v>148</v>
      </c>
      <c r="BM445" s="168" t="s">
        <v>1028</v>
      </c>
    </row>
    <row r="446" spans="1:65" s="13" customFormat="1" ht="11.25">
      <c r="B446" s="170"/>
      <c r="D446" s="171" t="s">
        <v>153</v>
      </c>
      <c r="E446" s="172" t="s">
        <v>1</v>
      </c>
      <c r="F446" s="173" t="s">
        <v>1029</v>
      </c>
      <c r="H446" s="174">
        <v>96.265000000000001</v>
      </c>
      <c r="I446" s="175"/>
      <c r="L446" s="170"/>
      <c r="M446" s="176"/>
      <c r="N446" s="177"/>
      <c r="O446" s="177"/>
      <c r="P446" s="177"/>
      <c r="Q446" s="177"/>
      <c r="R446" s="177"/>
      <c r="S446" s="177"/>
      <c r="T446" s="178"/>
      <c r="AT446" s="172" t="s">
        <v>153</v>
      </c>
      <c r="AU446" s="172" t="s">
        <v>80</v>
      </c>
      <c r="AV446" s="13" t="s">
        <v>82</v>
      </c>
      <c r="AW446" s="13" t="s">
        <v>29</v>
      </c>
      <c r="AX446" s="13" t="s">
        <v>80</v>
      </c>
      <c r="AY446" s="172" t="s">
        <v>142</v>
      </c>
    </row>
    <row r="447" spans="1:65" s="2" customFormat="1" ht="16.5" customHeight="1">
      <c r="A447" s="30"/>
      <c r="B447" s="156"/>
      <c r="C447" s="157" t="s">
        <v>1030</v>
      </c>
      <c r="D447" s="157" t="s">
        <v>143</v>
      </c>
      <c r="E447" s="158" t="s">
        <v>1031</v>
      </c>
      <c r="F447" s="159" t="s">
        <v>1032</v>
      </c>
      <c r="G447" s="160" t="s">
        <v>185</v>
      </c>
      <c r="H447" s="161">
        <v>19.253</v>
      </c>
      <c r="I447" s="162"/>
      <c r="J447" s="163">
        <f>ROUND(I447*H447,2)</f>
        <v>0</v>
      </c>
      <c r="K447" s="159" t="s">
        <v>1</v>
      </c>
      <c r="L447" s="31"/>
      <c r="M447" s="164" t="s">
        <v>1</v>
      </c>
      <c r="N447" s="165" t="s">
        <v>37</v>
      </c>
      <c r="O447" s="56"/>
      <c r="P447" s="166">
        <f>O447*H447</f>
        <v>0</v>
      </c>
      <c r="Q447" s="166">
        <v>0</v>
      </c>
      <c r="R447" s="166">
        <f>Q447*H447</f>
        <v>0</v>
      </c>
      <c r="S447" s="166">
        <v>0</v>
      </c>
      <c r="T447" s="167">
        <f>S447*H447</f>
        <v>0</v>
      </c>
      <c r="U447" s="30"/>
      <c r="V447" s="30"/>
      <c r="W447" s="30"/>
      <c r="X447" s="30"/>
      <c r="Y447" s="30"/>
      <c r="Z447" s="30"/>
      <c r="AA447" s="30"/>
      <c r="AB447" s="30"/>
      <c r="AC447" s="30"/>
      <c r="AD447" s="30"/>
      <c r="AE447" s="30"/>
      <c r="AR447" s="168" t="s">
        <v>148</v>
      </c>
      <c r="AT447" s="168" t="s">
        <v>143</v>
      </c>
      <c r="AU447" s="168" t="s">
        <v>80</v>
      </c>
      <c r="AY447" s="15" t="s">
        <v>142</v>
      </c>
      <c r="BE447" s="169">
        <f>IF(N447="základní",J447,0)</f>
        <v>0</v>
      </c>
      <c r="BF447" s="169">
        <f>IF(N447="snížená",J447,0)</f>
        <v>0</v>
      </c>
      <c r="BG447" s="169">
        <f>IF(N447="zákl. přenesená",J447,0)</f>
        <v>0</v>
      </c>
      <c r="BH447" s="169">
        <f>IF(N447="sníž. přenesená",J447,0)</f>
        <v>0</v>
      </c>
      <c r="BI447" s="169">
        <f>IF(N447="nulová",J447,0)</f>
        <v>0</v>
      </c>
      <c r="BJ447" s="15" t="s">
        <v>80</v>
      </c>
      <c r="BK447" s="169">
        <f>ROUND(I447*H447,2)</f>
        <v>0</v>
      </c>
      <c r="BL447" s="15" t="s">
        <v>148</v>
      </c>
      <c r="BM447" s="168" t="s">
        <v>1033</v>
      </c>
    </row>
    <row r="448" spans="1:65" s="2" customFormat="1" ht="24" customHeight="1">
      <c r="A448" s="30"/>
      <c r="B448" s="156"/>
      <c r="C448" s="157" t="s">
        <v>754</v>
      </c>
      <c r="D448" s="157" t="s">
        <v>143</v>
      </c>
      <c r="E448" s="158" t="s">
        <v>1034</v>
      </c>
      <c r="F448" s="159" t="s">
        <v>1035</v>
      </c>
      <c r="G448" s="160" t="s">
        <v>185</v>
      </c>
      <c r="H448" s="161">
        <v>96.265000000000001</v>
      </c>
      <c r="I448" s="162"/>
      <c r="J448" s="163">
        <f>ROUND(I448*H448,2)</f>
        <v>0</v>
      </c>
      <c r="K448" s="159" t="s">
        <v>1</v>
      </c>
      <c r="L448" s="31"/>
      <c r="M448" s="164" t="s">
        <v>1</v>
      </c>
      <c r="N448" s="165" t="s">
        <v>37</v>
      </c>
      <c r="O448" s="56"/>
      <c r="P448" s="166">
        <f>O448*H448</f>
        <v>0</v>
      </c>
      <c r="Q448" s="166">
        <v>0</v>
      </c>
      <c r="R448" s="166">
        <f>Q448*H448</f>
        <v>0</v>
      </c>
      <c r="S448" s="166">
        <v>0</v>
      </c>
      <c r="T448" s="167">
        <f>S448*H448</f>
        <v>0</v>
      </c>
      <c r="U448" s="30"/>
      <c r="V448" s="30"/>
      <c r="W448" s="30"/>
      <c r="X448" s="30"/>
      <c r="Y448" s="30"/>
      <c r="Z448" s="30"/>
      <c r="AA448" s="30"/>
      <c r="AB448" s="30"/>
      <c r="AC448" s="30"/>
      <c r="AD448" s="30"/>
      <c r="AE448" s="30"/>
      <c r="AR448" s="168" t="s">
        <v>148</v>
      </c>
      <c r="AT448" s="168" t="s">
        <v>143</v>
      </c>
      <c r="AU448" s="168" t="s">
        <v>80</v>
      </c>
      <c r="AY448" s="15" t="s">
        <v>142</v>
      </c>
      <c r="BE448" s="169">
        <f>IF(N448="základní",J448,0)</f>
        <v>0</v>
      </c>
      <c r="BF448" s="169">
        <f>IF(N448="snížená",J448,0)</f>
        <v>0</v>
      </c>
      <c r="BG448" s="169">
        <f>IF(N448="zákl. přenesená",J448,0)</f>
        <v>0</v>
      </c>
      <c r="BH448" s="169">
        <f>IF(N448="sníž. přenesená",J448,0)</f>
        <v>0</v>
      </c>
      <c r="BI448" s="169">
        <f>IF(N448="nulová",J448,0)</f>
        <v>0</v>
      </c>
      <c r="BJ448" s="15" t="s">
        <v>80</v>
      </c>
      <c r="BK448" s="169">
        <f>ROUND(I448*H448,2)</f>
        <v>0</v>
      </c>
      <c r="BL448" s="15" t="s">
        <v>148</v>
      </c>
      <c r="BM448" s="168" t="s">
        <v>1036</v>
      </c>
    </row>
    <row r="449" spans="1:65" s="13" customFormat="1" ht="11.25">
      <c r="B449" s="170"/>
      <c r="D449" s="171" t="s">
        <v>153</v>
      </c>
      <c r="E449" s="172" t="s">
        <v>1</v>
      </c>
      <c r="F449" s="173" t="s">
        <v>1029</v>
      </c>
      <c r="H449" s="174">
        <v>96.265000000000001</v>
      </c>
      <c r="I449" s="175"/>
      <c r="L449" s="170"/>
      <c r="M449" s="176"/>
      <c r="N449" s="177"/>
      <c r="O449" s="177"/>
      <c r="P449" s="177"/>
      <c r="Q449" s="177"/>
      <c r="R449" s="177"/>
      <c r="S449" s="177"/>
      <c r="T449" s="178"/>
      <c r="AT449" s="172" t="s">
        <v>153</v>
      </c>
      <c r="AU449" s="172" t="s">
        <v>80</v>
      </c>
      <c r="AV449" s="13" t="s">
        <v>82</v>
      </c>
      <c r="AW449" s="13" t="s">
        <v>29</v>
      </c>
      <c r="AX449" s="13" t="s">
        <v>80</v>
      </c>
      <c r="AY449" s="172" t="s">
        <v>142</v>
      </c>
    </row>
    <row r="450" spans="1:65" s="2" customFormat="1" ht="16.5" customHeight="1">
      <c r="A450" s="30"/>
      <c r="B450" s="156"/>
      <c r="C450" s="157" t="s">
        <v>1037</v>
      </c>
      <c r="D450" s="157" t="s">
        <v>143</v>
      </c>
      <c r="E450" s="158" t="s">
        <v>1038</v>
      </c>
      <c r="F450" s="159" t="s">
        <v>1039</v>
      </c>
      <c r="G450" s="160" t="s">
        <v>185</v>
      </c>
      <c r="H450" s="161">
        <v>19.253</v>
      </c>
      <c r="I450" s="162"/>
      <c r="J450" s="163">
        <f>ROUND(I450*H450,2)</f>
        <v>0</v>
      </c>
      <c r="K450" s="159" t="s">
        <v>1</v>
      </c>
      <c r="L450" s="31"/>
      <c r="M450" s="192" t="s">
        <v>1</v>
      </c>
      <c r="N450" s="193" t="s">
        <v>37</v>
      </c>
      <c r="O450" s="194"/>
      <c r="P450" s="195">
        <f>O450*H450</f>
        <v>0</v>
      </c>
      <c r="Q450" s="195">
        <v>0</v>
      </c>
      <c r="R450" s="195">
        <f>Q450*H450</f>
        <v>0</v>
      </c>
      <c r="S450" s="195">
        <v>0</v>
      </c>
      <c r="T450" s="196">
        <f>S450*H450</f>
        <v>0</v>
      </c>
      <c r="U450" s="30"/>
      <c r="V450" s="30"/>
      <c r="W450" s="30"/>
      <c r="X450" s="30"/>
      <c r="Y450" s="30"/>
      <c r="Z450" s="30"/>
      <c r="AA450" s="30"/>
      <c r="AB450" s="30"/>
      <c r="AC450" s="30"/>
      <c r="AD450" s="30"/>
      <c r="AE450" s="30"/>
      <c r="AR450" s="168" t="s">
        <v>148</v>
      </c>
      <c r="AT450" s="168" t="s">
        <v>143</v>
      </c>
      <c r="AU450" s="168" t="s">
        <v>80</v>
      </c>
      <c r="AY450" s="15" t="s">
        <v>142</v>
      </c>
      <c r="BE450" s="169">
        <f>IF(N450="základní",J450,0)</f>
        <v>0</v>
      </c>
      <c r="BF450" s="169">
        <f>IF(N450="snížená",J450,0)</f>
        <v>0</v>
      </c>
      <c r="BG450" s="169">
        <f>IF(N450="zákl. přenesená",J450,0)</f>
        <v>0</v>
      </c>
      <c r="BH450" s="169">
        <f>IF(N450="sníž. přenesená",J450,0)</f>
        <v>0</v>
      </c>
      <c r="BI450" s="169">
        <f>IF(N450="nulová",J450,0)</f>
        <v>0</v>
      </c>
      <c r="BJ450" s="15" t="s">
        <v>80</v>
      </c>
      <c r="BK450" s="169">
        <f>ROUND(I450*H450,2)</f>
        <v>0</v>
      </c>
      <c r="BL450" s="15" t="s">
        <v>148</v>
      </c>
      <c r="BM450" s="168" t="s">
        <v>1040</v>
      </c>
    </row>
    <row r="451" spans="1:65" s="2" customFormat="1" ht="6.95" customHeight="1">
      <c r="A451" s="30"/>
      <c r="B451" s="45"/>
      <c r="C451" s="46"/>
      <c r="D451" s="46"/>
      <c r="E451" s="46"/>
      <c r="F451" s="46"/>
      <c r="G451" s="46"/>
      <c r="H451" s="46"/>
      <c r="I451" s="118"/>
      <c r="J451" s="46"/>
      <c r="K451" s="46"/>
      <c r="L451" s="31"/>
      <c r="M451" s="30"/>
      <c r="O451" s="30"/>
      <c r="P451" s="30"/>
      <c r="Q451" s="30"/>
      <c r="R451" s="30"/>
      <c r="S451" s="30"/>
      <c r="T451" s="30"/>
      <c r="U451" s="30"/>
      <c r="V451" s="30"/>
      <c r="W451" s="30"/>
      <c r="X451" s="30"/>
      <c r="Y451" s="30"/>
      <c r="Z451" s="30"/>
      <c r="AA451" s="30"/>
      <c r="AB451" s="30"/>
      <c r="AC451" s="30"/>
      <c r="AD451" s="30"/>
      <c r="AE451" s="30"/>
    </row>
  </sheetData>
  <autoFilter ref="C149:K450" xr:uid="{00000000-0009-0000-0000-000001000000}"/>
  <mergeCells count="9">
    <mergeCell ref="E87:H87"/>
    <mergeCell ref="E140:H140"/>
    <mergeCell ref="E142:H142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2:BM130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91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91"/>
      <c r="L2" s="208" t="s">
        <v>5</v>
      </c>
      <c r="M2" s="209"/>
      <c r="N2" s="209"/>
      <c r="O2" s="209"/>
      <c r="P2" s="209"/>
      <c r="Q2" s="209"/>
      <c r="R2" s="209"/>
      <c r="S2" s="209"/>
      <c r="T2" s="209"/>
      <c r="U2" s="209"/>
      <c r="V2" s="209"/>
      <c r="AT2" s="15" t="s">
        <v>85</v>
      </c>
    </row>
    <row r="3" spans="1:46" s="1" customFormat="1" ht="6.95" customHeight="1">
      <c r="B3" s="16"/>
      <c r="C3" s="17"/>
      <c r="D3" s="17"/>
      <c r="E3" s="17"/>
      <c r="F3" s="17"/>
      <c r="G3" s="17"/>
      <c r="H3" s="17"/>
      <c r="I3" s="92"/>
      <c r="J3" s="17"/>
      <c r="K3" s="17"/>
      <c r="L3" s="18"/>
      <c r="AT3" s="15" t="s">
        <v>82</v>
      </c>
    </row>
    <row r="4" spans="1:46" s="1" customFormat="1" ht="24.95" customHeight="1">
      <c r="B4" s="18"/>
      <c r="D4" s="19" t="s">
        <v>86</v>
      </c>
      <c r="I4" s="91"/>
      <c r="L4" s="18"/>
      <c r="M4" s="93" t="s">
        <v>10</v>
      </c>
      <c r="AT4" s="15" t="s">
        <v>3</v>
      </c>
    </row>
    <row r="5" spans="1:46" s="1" customFormat="1" ht="6.95" customHeight="1">
      <c r="B5" s="18"/>
      <c r="I5" s="91"/>
      <c r="L5" s="18"/>
    </row>
    <row r="6" spans="1:46" s="1" customFormat="1" ht="12" customHeight="1">
      <c r="B6" s="18"/>
      <c r="D6" s="25" t="s">
        <v>16</v>
      </c>
      <c r="I6" s="91"/>
      <c r="L6" s="18"/>
    </row>
    <row r="7" spans="1:46" s="1" customFormat="1" ht="16.5" customHeight="1">
      <c r="B7" s="18"/>
      <c r="E7" s="236" t="str">
        <f>'Rekapitulace stavby'!K6</f>
        <v>Soupis praci - ZZS Novy Bydzov - oceneny - 26.7.2018</v>
      </c>
      <c r="F7" s="237"/>
      <c r="G7" s="237"/>
      <c r="H7" s="237"/>
      <c r="I7" s="91"/>
      <c r="L7" s="18"/>
    </row>
    <row r="8" spans="1:46" s="2" customFormat="1" ht="12" customHeight="1">
      <c r="A8" s="30"/>
      <c r="B8" s="31"/>
      <c r="C8" s="30"/>
      <c r="D8" s="25" t="s">
        <v>87</v>
      </c>
      <c r="E8" s="30"/>
      <c r="F8" s="30"/>
      <c r="G8" s="30"/>
      <c r="H8" s="30"/>
      <c r="I8" s="94"/>
      <c r="J8" s="30"/>
      <c r="K8" s="30"/>
      <c r="L8" s="4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</row>
    <row r="9" spans="1:46" s="2" customFormat="1" ht="16.5" customHeight="1">
      <c r="A9" s="30"/>
      <c r="B9" s="31"/>
      <c r="C9" s="30"/>
      <c r="D9" s="30"/>
      <c r="E9" s="216" t="s">
        <v>1041</v>
      </c>
      <c r="F9" s="238"/>
      <c r="G9" s="238"/>
      <c r="H9" s="238"/>
      <c r="I9" s="94"/>
      <c r="J9" s="30"/>
      <c r="K9" s="30"/>
      <c r="L9" s="40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spans="1:46" s="2" customFormat="1" ht="11.25">
      <c r="A10" s="30"/>
      <c r="B10" s="31"/>
      <c r="C10" s="30"/>
      <c r="D10" s="30"/>
      <c r="E10" s="30"/>
      <c r="F10" s="30"/>
      <c r="G10" s="30"/>
      <c r="H10" s="30"/>
      <c r="I10" s="94"/>
      <c r="J10" s="30"/>
      <c r="K10" s="30"/>
      <c r="L10" s="4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pans="1:46" s="2" customFormat="1" ht="12" customHeight="1">
      <c r="A11" s="30"/>
      <c r="B11" s="31"/>
      <c r="C11" s="30"/>
      <c r="D11" s="25" t="s">
        <v>18</v>
      </c>
      <c r="E11" s="30"/>
      <c r="F11" s="23" t="s">
        <v>1</v>
      </c>
      <c r="G11" s="30"/>
      <c r="H11" s="30"/>
      <c r="I11" s="95" t="s">
        <v>19</v>
      </c>
      <c r="J11" s="23" t="s">
        <v>1</v>
      </c>
      <c r="K11" s="30"/>
      <c r="L11" s="4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pans="1:46" s="2" customFormat="1" ht="12" customHeight="1">
      <c r="A12" s="30"/>
      <c r="B12" s="31"/>
      <c r="C12" s="30"/>
      <c r="D12" s="25" t="s">
        <v>20</v>
      </c>
      <c r="E12" s="30"/>
      <c r="F12" s="23" t="s">
        <v>21</v>
      </c>
      <c r="G12" s="30"/>
      <c r="H12" s="30"/>
      <c r="I12" s="95" t="s">
        <v>22</v>
      </c>
      <c r="J12" s="53">
        <f>'Rekapitulace stavby'!AN8</f>
        <v>43752</v>
      </c>
      <c r="K12" s="30"/>
      <c r="L12" s="40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pans="1:46" s="2" customFormat="1" ht="10.9" customHeight="1">
      <c r="A13" s="30"/>
      <c r="B13" s="31"/>
      <c r="C13" s="30"/>
      <c r="D13" s="30"/>
      <c r="E13" s="30"/>
      <c r="F13" s="30"/>
      <c r="G13" s="30"/>
      <c r="H13" s="30"/>
      <c r="I13" s="94"/>
      <c r="J13" s="30"/>
      <c r="K13" s="30"/>
      <c r="L13" s="4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pans="1:46" s="2" customFormat="1" ht="12" customHeight="1">
      <c r="A14" s="30"/>
      <c r="B14" s="31"/>
      <c r="C14" s="30"/>
      <c r="D14" s="25" t="s">
        <v>23</v>
      </c>
      <c r="E14" s="30"/>
      <c r="F14" s="30"/>
      <c r="G14" s="30"/>
      <c r="H14" s="30"/>
      <c r="I14" s="95" t="s">
        <v>24</v>
      </c>
      <c r="J14" s="23" t="str">
        <f>IF('Rekapitulace stavby'!AN10="","",'Rekapitulace stavby'!AN10)</f>
        <v/>
      </c>
      <c r="K14" s="30"/>
      <c r="L14" s="4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pans="1:46" s="2" customFormat="1" ht="18" customHeight="1">
      <c r="A15" s="30"/>
      <c r="B15" s="31"/>
      <c r="C15" s="30"/>
      <c r="D15" s="30"/>
      <c r="E15" s="23" t="str">
        <f>IF('Rekapitulace stavby'!E11="","",'Rekapitulace stavby'!E11)</f>
        <v xml:space="preserve"> </v>
      </c>
      <c r="F15" s="30"/>
      <c r="G15" s="30"/>
      <c r="H15" s="30"/>
      <c r="I15" s="95" t="s">
        <v>25</v>
      </c>
      <c r="J15" s="23" t="str">
        <f>IF('Rekapitulace stavby'!AN11="","",'Rekapitulace stavby'!AN11)</f>
        <v/>
      </c>
      <c r="K15" s="30"/>
      <c r="L15" s="4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46" s="2" customFormat="1" ht="6.95" customHeight="1">
      <c r="A16" s="30"/>
      <c r="B16" s="31"/>
      <c r="C16" s="30"/>
      <c r="D16" s="30"/>
      <c r="E16" s="30"/>
      <c r="F16" s="30"/>
      <c r="G16" s="30"/>
      <c r="H16" s="30"/>
      <c r="I16" s="94"/>
      <c r="J16" s="30"/>
      <c r="K16" s="30"/>
      <c r="L16" s="4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pans="1:31" s="2" customFormat="1" ht="12" customHeight="1">
      <c r="A17" s="30"/>
      <c r="B17" s="31"/>
      <c r="C17" s="30"/>
      <c r="D17" s="25" t="s">
        <v>26</v>
      </c>
      <c r="E17" s="30"/>
      <c r="F17" s="30"/>
      <c r="G17" s="30"/>
      <c r="H17" s="30"/>
      <c r="I17" s="95" t="s">
        <v>24</v>
      </c>
      <c r="J17" s="26" t="str">
        <f>'Rekapitulace stavby'!AN13</f>
        <v>Vyplň údaj</v>
      </c>
      <c r="K17" s="30"/>
      <c r="L17" s="4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pans="1:31" s="2" customFormat="1" ht="18" customHeight="1">
      <c r="A18" s="30"/>
      <c r="B18" s="31"/>
      <c r="C18" s="30"/>
      <c r="D18" s="30"/>
      <c r="E18" s="239" t="str">
        <f>'Rekapitulace stavby'!E14</f>
        <v>Vyplň údaj</v>
      </c>
      <c r="F18" s="219"/>
      <c r="G18" s="219"/>
      <c r="H18" s="219"/>
      <c r="I18" s="95" t="s">
        <v>25</v>
      </c>
      <c r="J18" s="26" t="str">
        <f>'Rekapitulace stavby'!AN14</f>
        <v>Vyplň údaj</v>
      </c>
      <c r="K18" s="30"/>
      <c r="L18" s="4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pans="1:31" s="2" customFormat="1" ht="6.95" customHeight="1">
      <c r="A19" s="30"/>
      <c r="B19" s="31"/>
      <c r="C19" s="30"/>
      <c r="D19" s="30"/>
      <c r="E19" s="30"/>
      <c r="F19" s="30"/>
      <c r="G19" s="30"/>
      <c r="H19" s="30"/>
      <c r="I19" s="94"/>
      <c r="J19" s="30"/>
      <c r="K19" s="30"/>
      <c r="L19" s="4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pans="1:31" s="2" customFormat="1" ht="12" customHeight="1">
      <c r="A20" s="30"/>
      <c r="B20" s="31"/>
      <c r="C20" s="30"/>
      <c r="D20" s="25" t="s">
        <v>28</v>
      </c>
      <c r="E20" s="30"/>
      <c r="F20" s="30"/>
      <c r="G20" s="30"/>
      <c r="H20" s="30"/>
      <c r="I20" s="95" t="s">
        <v>24</v>
      </c>
      <c r="J20" s="23" t="str">
        <f>IF('Rekapitulace stavby'!AN16="","",'Rekapitulace stavby'!AN16)</f>
        <v/>
      </c>
      <c r="K20" s="30"/>
      <c r="L20" s="4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pans="1:31" s="2" customFormat="1" ht="18" customHeight="1">
      <c r="A21" s="30"/>
      <c r="B21" s="31"/>
      <c r="C21" s="30"/>
      <c r="D21" s="30"/>
      <c r="E21" s="23" t="str">
        <f>IF('Rekapitulace stavby'!E17="","",'Rekapitulace stavby'!E17)</f>
        <v xml:space="preserve"> </v>
      </c>
      <c r="F21" s="30"/>
      <c r="G21" s="30"/>
      <c r="H21" s="30"/>
      <c r="I21" s="95" t="s">
        <v>25</v>
      </c>
      <c r="J21" s="23" t="str">
        <f>IF('Rekapitulace stavby'!AN17="","",'Rekapitulace stavby'!AN17)</f>
        <v/>
      </c>
      <c r="K21" s="30"/>
      <c r="L21" s="4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pans="1:31" s="2" customFormat="1" ht="6.95" customHeight="1">
      <c r="A22" s="30"/>
      <c r="B22" s="31"/>
      <c r="C22" s="30"/>
      <c r="D22" s="30"/>
      <c r="E22" s="30"/>
      <c r="F22" s="30"/>
      <c r="G22" s="30"/>
      <c r="H22" s="30"/>
      <c r="I22" s="94"/>
      <c r="J22" s="30"/>
      <c r="K22" s="30"/>
      <c r="L22" s="4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pans="1:31" s="2" customFormat="1" ht="12" customHeight="1">
      <c r="A23" s="30"/>
      <c r="B23" s="31"/>
      <c r="C23" s="30"/>
      <c r="D23" s="25" t="s">
        <v>30</v>
      </c>
      <c r="E23" s="30"/>
      <c r="F23" s="30"/>
      <c r="G23" s="30"/>
      <c r="H23" s="30"/>
      <c r="I23" s="95" t="s">
        <v>24</v>
      </c>
      <c r="J23" s="23" t="str">
        <f>IF('Rekapitulace stavby'!AN19="","",'Rekapitulace stavby'!AN19)</f>
        <v/>
      </c>
      <c r="K23" s="30"/>
      <c r="L23" s="4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pans="1:31" s="2" customFormat="1" ht="18" customHeight="1">
      <c r="A24" s="30"/>
      <c r="B24" s="31"/>
      <c r="C24" s="30"/>
      <c r="D24" s="30"/>
      <c r="E24" s="23" t="str">
        <f>IF('Rekapitulace stavby'!E20="","",'Rekapitulace stavby'!E20)</f>
        <v xml:space="preserve"> </v>
      </c>
      <c r="F24" s="30"/>
      <c r="G24" s="30"/>
      <c r="H24" s="30"/>
      <c r="I24" s="95" t="s">
        <v>25</v>
      </c>
      <c r="J24" s="23" t="str">
        <f>IF('Rekapitulace stavby'!AN20="","",'Rekapitulace stavby'!AN20)</f>
        <v/>
      </c>
      <c r="K24" s="30"/>
      <c r="L24" s="4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pans="1:31" s="2" customFormat="1" ht="6.95" customHeight="1">
      <c r="A25" s="30"/>
      <c r="B25" s="31"/>
      <c r="C25" s="30"/>
      <c r="D25" s="30"/>
      <c r="E25" s="30"/>
      <c r="F25" s="30"/>
      <c r="G25" s="30"/>
      <c r="H25" s="30"/>
      <c r="I25" s="94"/>
      <c r="J25" s="30"/>
      <c r="K25" s="30"/>
      <c r="L25" s="4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</row>
    <row r="26" spans="1:31" s="2" customFormat="1" ht="12" customHeight="1">
      <c r="A26" s="30"/>
      <c r="B26" s="31"/>
      <c r="C26" s="30"/>
      <c r="D26" s="25" t="s">
        <v>31</v>
      </c>
      <c r="E26" s="30"/>
      <c r="F26" s="30"/>
      <c r="G26" s="30"/>
      <c r="H26" s="30"/>
      <c r="I26" s="94"/>
      <c r="J26" s="30"/>
      <c r="K26" s="30"/>
      <c r="L26" s="4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 s="8" customFormat="1" ht="16.5" customHeight="1">
      <c r="A27" s="96"/>
      <c r="B27" s="97"/>
      <c r="C27" s="96"/>
      <c r="D27" s="96"/>
      <c r="E27" s="223" t="s">
        <v>1</v>
      </c>
      <c r="F27" s="223"/>
      <c r="G27" s="223"/>
      <c r="H27" s="223"/>
      <c r="I27" s="98"/>
      <c r="J27" s="96"/>
      <c r="K27" s="96"/>
      <c r="L27" s="99"/>
      <c r="S27" s="96"/>
      <c r="T27" s="96"/>
      <c r="U27" s="96"/>
      <c r="V27" s="96"/>
      <c r="W27" s="96"/>
      <c r="X27" s="96"/>
      <c r="Y27" s="96"/>
      <c r="Z27" s="96"/>
      <c r="AA27" s="96"/>
      <c r="AB27" s="96"/>
      <c r="AC27" s="96"/>
      <c r="AD27" s="96"/>
      <c r="AE27" s="96"/>
    </row>
    <row r="28" spans="1:31" s="2" customFormat="1" ht="6.95" customHeight="1">
      <c r="A28" s="30"/>
      <c r="B28" s="31"/>
      <c r="C28" s="30"/>
      <c r="D28" s="30"/>
      <c r="E28" s="30"/>
      <c r="F28" s="30"/>
      <c r="G28" s="30"/>
      <c r="H28" s="30"/>
      <c r="I28" s="94"/>
      <c r="J28" s="30"/>
      <c r="K28" s="30"/>
      <c r="L28" s="4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 s="2" customFormat="1" ht="6.95" customHeight="1">
      <c r="A29" s="30"/>
      <c r="B29" s="31"/>
      <c r="C29" s="30"/>
      <c r="D29" s="64"/>
      <c r="E29" s="64"/>
      <c r="F29" s="64"/>
      <c r="G29" s="64"/>
      <c r="H29" s="64"/>
      <c r="I29" s="100"/>
      <c r="J29" s="64"/>
      <c r="K29" s="64"/>
      <c r="L29" s="40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</row>
    <row r="30" spans="1:31" s="2" customFormat="1" ht="25.35" customHeight="1">
      <c r="A30" s="30"/>
      <c r="B30" s="31"/>
      <c r="C30" s="30"/>
      <c r="D30" s="101" t="s">
        <v>32</v>
      </c>
      <c r="E30" s="30"/>
      <c r="F30" s="30"/>
      <c r="G30" s="30"/>
      <c r="H30" s="30"/>
      <c r="I30" s="94"/>
      <c r="J30" s="69">
        <f>ROUND(J117, 2)</f>
        <v>0</v>
      </c>
      <c r="K30" s="30"/>
      <c r="L30" s="4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pans="1:31" s="2" customFormat="1" ht="6.95" customHeight="1">
      <c r="A31" s="30"/>
      <c r="B31" s="31"/>
      <c r="C31" s="30"/>
      <c r="D31" s="64"/>
      <c r="E31" s="64"/>
      <c r="F31" s="64"/>
      <c r="G31" s="64"/>
      <c r="H31" s="64"/>
      <c r="I31" s="100"/>
      <c r="J31" s="64"/>
      <c r="K31" s="64"/>
      <c r="L31" s="4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spans="1:31" s="2" customFormat="1" ht="14.45" customHeight="1">
      <c r="A32" s="30"/>
      <c r="B32" s="31"/>
      <c r="C32" s="30"/>
      <c r="D32" s="30"/>
      <c r="E32" s="30"/>
      <c r="F32" s="34" t="s">
        <v>34</v>
      </c>
      <c r="G32" s="30"/>
      <c r="H32" s="30"/>
      <c r="I32" s="102" t="s">
        <v>33</v>
      </c>
      <c r="J32" s="34" t="s">
        <v>35</v>
      </c>
      <c r="K32" s="30"/>
      <c r="L32" s="4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pans="1:31" s="2" customFormat="1" ht="14.45" customHeight="1">
      <c r="A33" s="30"/>
      <c r="B33" s="31"/>
      <c r="C33" s="30"/>
      <c r="D33" s="103" t="s">
        <v>36</v>
      </c>
      <c r="E33" s="25" t="s">
        <v>37</v>
      </c>
      <c r="F33" s="104">
        <f>ROUND((SUM(BE117:BE129)),  2)</f>
        <v>0</v>
      </c>
      <c r="G33" s="30"/>
      <c r="H33" s="30"/>
      <c r="I33" s="105">
        <v>0.21</v>
      </c>
      <c r="J33" s="104">
        <f>ROUND(((SUM(BE117:BE129))*I33),  2)</f>
        <v>0</v>
      </c>
      <c r="K33" s="30"/>
      <c r="L33" s="4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spans="1:31" s="2" customFormat="1" ht="14.45" customHeight="1">
      <c r="A34" s="30"/>
      <c r="B34" s="31"/>
      <c r="C34" s="30"/>
      <c r="D34" s="30"/>
      <c r="E34" s="25" t="s">
        <v>38</v>
      </c>
      <c r="F34" s="104">
        <f>ROUND((SUM(BF117:BF129)),  2)</f>
        <v>0</v>
      </c>
      <c r="G34" s="30"/>
      <c r="H34" s="30"/>
      <c r="I34" s="105">
        <v>0.15</v>
      </c>
      <c r="J34" s="104">
        <f>ROUND(((SUM(BF117:BF129))*I34),  2)</f>
        <v>0</v>
      </c>
      <c r="K34" s="30"/>
      <c r="L34" s="4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spans="1:31" s="2" customFormat="1" ht="14.45" hidden="1" customHeight="1">
      <c r="A35" s="30"/>
      <c r="B35" s="31"/>
      <c r="C35" s="30"/>
      <c r="D35" s="30"/>
      <c r="E35" s="25" t="s">
        <v>39</v>
      </c>
      <c r="F35" s="104">
        <f>ROUND((SUM(BG117:BG129)),  2)</f>
        <v>0</v>
      </c>
      <c r="G35" s="30"/>
      <c r="H35" s="30"/>
      <c r="I35" s="105">
        <v>0.21</v>
      </c>
      <c r="J35" s="104">
        <f>0</f>
        <v>0</v>
      </c>
      <c r="K35" s="30"/>
      <c r="L35" s="4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spans="1:31" s="2" customFormat="1" ht="14.45" hidden="1" customHeight="1">
      <c r="A36" s="30"/>
      <c r="B36" s="31"/>
      <c r="C36" s="30"/>
      <c r="D36" s="30"/>
      <c r="E36" s="25" t="s">
        <v>40</v>
      </c>
      <c r="F36" s="104">
        <f>ROUND((SUM(BH117:BH129)),  2)</f>
        <v>0</v>
      </c>
      <c r="G36" s="30"/>
      <c r="H36" s="30"/>
      <c r="I36" s="105">
        <v>0.15</v>
      </c>
      <c r="J36" s="104">
        <f>0</f>
        <v>0</v>
      </c>
      <c r="K36" s="30"/>
      <c r="L36" s="4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spans="1:31" s="2" customFormat="1" ht="14.45" hidden="1" customHeight="1">
      <c r="A37" s="30"/>
      <c r="B37" s="31"/>
      <c r="C37" s="30"/>
      <c r="D37" s="30"/>
      <c r="E37" s="25" t="s">
        <v>41</v>
      </c>
      <c r="F37" s="104">
        <f>ROUND((SUM(BI117:BI129)),  2)</f>
        <v>0</v>
      </c>
      <c r="G37" s="30"/>
      <c r="H37" s="30"/>
      <c r="I37" s="105">
        <v>0</v>
      </c>
      <c r="J37" s="104">
        <f>0</f>
        <v>0</v>
      </c>
      <c r="K37" s="30"/>
      <c r="L37" s="4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spans="1:31" s="2" customFormat="1" ht="6.95" customHeight="1">
      <c r="A38" s="30"/>
      <c r="B38" s="31"/>
      <c r="C38" s="30"/>
      <c r="D38" s="30"/>
      <c r="E38" s="30"/>
      <c r="F38" s="30"/>
      <c r="G38" s="30"/>
      <c r="H38" s="30"/>
      <c r="I38" s="94"/>
      <c r="J38" s="30"/>
      <c r="K38" s="30"/>
      <c r="L38" s="40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spans="1:31" s="2" customFormat="1" ht="25.35" customHeight="1">
      <c r="A39" s="30"/>
      <c r="B39" s="31"/>
      <c r="C39" s="106"/>
      <c r="D39" s="107" t="s">
        <v>42</v>
      </c>
      <c r="E39" s="58"/>
      <c r="F39" s="58"/>
      <c r="G39" s="108" t="s">
        <v>43</v>
      </c>
      <c r="H39" s="109" t="s">
        <v>44</v>
      </c>
      <c r="I39" s="110"/>
      <c r="J39" s="111">
        <f>SUM(J30:J37)</f>
        <v>0</v>
      </c>
      <c r="K39" s="112"/>
      <c r="L39" s="40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</row>
    <row r="40" spans="1:31" s="2" customFormat="1" ht="14.45" customHeight="1">
      <c r="A40" s="30"/>
      <c r="B40" s="31"/>
      <c r="C40" s="30"/>
      <c r="D40" s="30"/>
      <c r="E40" s="30"/>
      <c r="F40" s="30"/>
      <c r="G40" s="30"/>
      <c r="H40" s="30"/>
      <c r="I40" s="94"/>
      <c r="J40" s="30"/>
      <c r="K40" s="30"/>
      <c r="L40" s="40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</row>
    <row r="41" spans="1:31" s="1" customFormat="1" ht="14.45" customHeight="1">
      <c r="B41" s="18"/>
      <c r="I41" s="91"/>
      <c r="L41" s="18"/>
    </row>
    <row r="42" spans="1:31" s="1" customFormat="1" ht="14.45" customHeight="1">
      <c r="B42" s="18"/>
      <c r="I42" s="91"/>
      <c r="L42" s="18"/>
    </row>
    <row r="43" spans="1:31" s="1" customFormat="1" ht="14.45" customHeight="1">
      <c r="B43" s="18"/>
      <c r="I43" s="91"/>
      <c r="L43" s="18"/>
    </row>
    <row r="44" spans="1:31" s="1" customFormat="1" ht="14.45" customHeight="1">
      <c r="B44" s="18"/>
      <c r="I44" s="91"/>
      <c r="L44" s="18"/>
    </row>
    <row r="45" spans="1:31" s="1" customFormat="1" ht="14.45" customHeight="1">
      <c r="B45" s="18"/>
      <c r="I45" s="91"/>
      <c r="L45" s="18"/>
    </row>
    <row r="46" spans="1:31" s="1" customFormat="1" ht="14.45" customHeight="1">
      <c r="B46" s="18"/>
      <c r="I46" s="91"/>
      <c r="L46" s="18"/>
    </row>
    <row r="47" spans="1:31" s="1" customFormat="1" ht="14.45" customHeight="1">
      <c r="B47" s="18"/>
      <c r="I47" s="91"/>
      <c r="L47" s="18"/>
    </row>
    <row r="48" spans="1:31" s="1" customFormat="1" ht="14.45" customHeight="1">
      <c r="B48" s="18"/>
      <c r="I48" s="91"/>
      <c r="L48" s="18"/>
    </row>
    <row r="49" spans="1:31" s="1" customFormat="1" ht="14.45" customHeight="1">
      <c r="B49" s="18"/>
      <c r="I49" s="91"/>
      <c r="L49" s="18"/>
    </row>
    <row r="50" spans="1:31" s="2" customFormat="1" ht="14.45" customHeight="1">
      <c r="B50" s="40"/>
      <c r="D50" s="41" t="s">
        <v>45</v>
      </c>
      <c r="E50" s="42"/>
      <c r="F50" s="42"/>
      <c r="G50" s="41" t="s">
        <v>46</v>
      </c>
      <c r="H50" s="42"/>
      <c r="I50" s="113"/>
      <c r="J50" s="42"/>
      <c r="K50" s="42"/>
      <c r="L50" s="40"/>
    </row>
    <row r="51" spans="1:31" ht="11.25">
      <c r="B51" s="18"/>
      <c r="L51" s="18"/>
    </row>
    <row r="52" spans="1:31" ht="11.25">
      <c r="B52" s="18"/>
      <c r="L52" s="18"/>
    </row>
    <row r="53" spans="1:31" ht="11.25">
      <c r="B53" s="18"/>
      <c r="L53" s="18"/>
    </row>
    <row r="54" spans="1:31" ht="11.25">
      <c r="B54" s="18"/>
      <c r="L54" s="18"/>
    </row>
    <row r="55" spans="1:31" ht="11.25">
      <c r="B55" s="18"/>
      <c r="L55" s="18"/>
    </row>
    <row r="56" spans="1:31" ht="11.25">
      <c r="B56" s="18"/>
      <c r="L56" s="18"/>
    </row>
    <row r="57" spans="1:31" ht="11.25">
      <c r="B57" s="18"/>
      <c r="L57" s="18"/>
    </row>
    <row r="58" spans="1:31" ht="11.25">
      <c r="B58" s="18"/>
      <c r="L58" s="18"/>
    </row>
    <row r="59" spans="1:31" ht="11.25">
      <c r="B59" s="18"/>
      <c r="L59" s="18"/>
    </row>
    <row r="60" spans="1:31" ht="11.25">
      <c r="B60" s="18"/>
      <c r="L60" s="18"/>
    </row>
    <row r="61" spans="1:31" s="2" customFormat="1" ht="12.75">
      <c r="A61" s="30"/>
      <c r="B61" s="31"/>
      <c r="C61" s="30"/>
      <c r="D61" s="43" t="s">
        <v>47</v>
      </c>
      <c r="E61" s="33"/>
      <c r="F61" s="114" t="s">
        <v>48</v>
      </c>
      <c r="G61" s="43" t="s">
        <v>47</v>
      </c>
      <c r="H61" s="33"/>
      <c r="I61" s="115"/>
      <c r="J61" s="116" t="s">
        <v>48</v>
      </c>
      <c r="K61" s="33"/>
      <c r="L61" s="40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</row>
    <row r="62" spans="1:31" ht="11.25">
      <c r="B62" s="18"/>
      <c r="L62" s="18"/>
    </row>
    <row r="63" spans="1:31" ht="11.25">
      <c r="B63" s="18"/>
      <c r="L63" s="18"/>
    </row>
    <row r="64" spans="1:31" ht="11.25">
      <c r="B64" s="18"/>
      <c r="L64" s="18"/>
    </row>
    <row r="65" spans="1:31" s="2" customFormat="1" ht="12.75">
      <c r="A65" s="30"/>
      <c r="B65" s="31"/>
      <c r="C65" s="30"/>
      <c r="D65" s="41" t="s">
        <v>49</v>
      </c>
      <c r="E65" s="44"/>
      <c r="F65" s="44"/>
      <c r="G65" s="41" t="s">
        <v>50</v>
      </c>
      <c r="H65" s="44"/>
      <c r="I65" s="117"/>
      <c r="J65" s="44"/>
      <c r="K65" s="44"/>
      <c r="L65" s="4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</row>
    <row r="66" spans="1:31" ht="11.25">
      <c r="B66" s="18"/>
      <c r="L66" s="18"/>
    </row>
    <row r="67" spans="1:31" ht="11.25">
      <c r="B67" s="18"/>
      <c r="L67" s="18"/>
    </row>
    <row r="68" spans="1:31" ht="11.25">
      <c r="B68" s="18"/>
      <c r="L68" s="18"/>
    </row>
    <row r="69" spans="1:31" ht="11.25">
      <c r="B69" s="18"/>
      <c r="L69" s="18"/>
    </row>
    <row r="70" spans="1:31" ht="11.25">
      <c r="B70" s="18"/>
      <c r="L70" s="18"/>
    </row>
    <row r="71" spans="1:31" ht="11.25">
      <c r="B71" s="18"/>
      <c r="L71" s="18"/>
    </row>
    <row r="72" spans="1:31" ht="11.25">
      <c r="B72" s="18"/>
      <c r="L72" s="18"/>
    </row>
    <row r="73" spans="1:31" ht="11.25">
      <c r="B73" s="18"/>
      <c r="L73" s="18"/>
    </row>
    <row r="74" spans="1:31" ht="11.25">
      <c r="B74" s="18"/>
      <c r="L74" s="18"/>
    </row>
    <row r="75" spans="1:31" ht="11.25">
      <c r="B75" s="18"/>
      <c r="L75" s="18"/>
    </row>
    <row r="76" spans="1:31" s="2" customFormat="1" ht="12.75">
      <c r="A76" s="30"/>
      <c r="B76" s="31"/>
      <c r="C76" s="30"/>
      <c r="D76" s="43" t="s">
        <v>47</v>
      </c>
      <c r="E76" s="33"/>
      <c r="F76" s="114" t="s">
        <v>48</v>
      </c>
      <c r="G76" s="43" t="s">
        <v>47</v>
      </c>
      <c r="H76" s="33"/>
      <c r="I76" s="115"/>
      <c r="J76" s="116" t="s">
        <v>48</v>
      </c>
      <c r="K76" s="33"/>
      <c r="L76" s="40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77" spans="1:31" s="2" customFormat="1" ht="14.45" customHeight="1">
      <c r="A77" s="30"/>
      <c r="B77" s="45"/>
      <c r="C77" s="46"/>
      <c r="D77" s="46"/>
      <c r="E77" s="46"/>
      <c r="F77" s="46"/>
      <c r="G77" s="46"/>
      <c r="H77" s="46"/>
      <c r="I77" s="118"/>
      <c r="J77" s="46"/>
      <c r="K77" s="46"/>
      <c r="L77" s="40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</row>
    <row r="81" spans="1:47" s="2" customFormat="1" ht="6.95" customHeight="1">
      <c r="A81" s="30"/>
      <c r="B81" s="47"/>
      <c r="C81" s="48"/>
      <c r="D81" s="48"/>
      <c r="E81" s="48"/>
      <c r="F81" s="48"/>
      <c r="G81" s="48"/>
      <c r="H81" s="48"/>
      <c r="I81" s="119"/>
      <c r="J81" s="48"/>
      <c r="K81" s="48"/>
      <c r="L81" s="40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</row>
    <row r="82" spans="1:47" s="2" customFormat="1" ht="24.95" customHeight="1">
      <c r="A82" s="30"/>
      <c r="B82" s="31"/>
      <c r="C82" s="19" t="s">
        <v>89</v>
      </c>
      <c r="D82" s="30"/>
      <c r="E82" s="30"/>
      <c r="F82" s="30"/>
      <c r="G82" s="30"/>
      <c r="H82" s="30"/>
      <c r="I82" s="94"/>
      <c r="J82" s="30"/>
      <c r="K82" s="30"/>
      <c r="L82" s="40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</row>
    <row r="83" spans="1:47" s="2" customFormat="1" ht="6.95" customHeight="1">
      <c r="A83" s="30"/>
      <c r="B83" s="31"/>
      <c r="C83" s="30"/>
      <c r="D83" s="30"/>
      <c r="E83" s="30"/>
      <c r="F83" s="30"/>
      <c r="G83" s="30"/>
      <c r="H83" s="30"/>
      <c r="I83" s="94"/>
      <c r="J83" s="30"/>
      <c r="K83" s="30"/>
      <c r="L83" s="40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</row>
    <row r="84" spans="1:47" s="2" customFormat="1" ht="12" customHeight="1">
      <c r="A84" s="30"/>
      <c r="B84" s="31"/>
      <c r="C84" s="25" t="s">
        <v>16</v>
      </c>
      <c r="D84" s="30"/>
      <c r="E84" s="30"/>
      <c r="F84" s="30"/>
      <c r="G84" s="30"/>
      <c r="H84" s="30"/>
      <c r="I84" s="94"/>
      <c r="J84" s="30"/>
      <c r="K84" s="30"/>
      <c r="L84" s="40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</row>
    <row r="85" spans="1:47" s="2" customFormat="1" ht="16.5" customHeight="1">
      <c r="A85" s="30"/>
      <c r="B85" s="31"/>
      <c r="C85" s="30"/>
      <c r="D85" s="30"/>
      <c r="E85" s="236" t="str">
        <f>E7</f>
        <v>Soupis praci - ZZS Novy Bydzov - oceneny - 26.7.2018</v>
      </c>
      <c r="F85" s="237"/>
      <c r="G85" s="237"/>
      <c r="H85" s="237"/>
      <c r="I85" s="94"/>
      <c r="J85" s="30"/>
      <c r="K85" s="30"/>
      <c r="L85" s="40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</row>
    <row r="86" spans="1:47" s="2" customFormat="1" ht="12" customHeight="1">
      <c r="A86" s="30"/>
      <c r="B86" s="31"/>
      <c r="C86" s="25" t="s">
        <v>87</v>
      </c>
      <c r="D86" s="30"/>
      <c r="E86" s="30"/>
      <c r="F86" s="30"/>
      <c r="G86" s="30"/>
      <c r="H86" s="30"/>
      <c r="I86" s="94"/>
      <c r="J86" s="30"/>
      <c r="K86" s="30"/>
      <c r="L86" s="40"/>
      <c r="S86" s="30"/>
      <c r="T86" s="30"/>
      <c r="U86" s="30"/>
      <c r="V86" s="30"/>
      <c r="W86" s="30"/>
      <c r="X86" s="30"/>
      <c r="Y86" s="30"/>
      <c r="Z86" s="30"/>
      <c r="AA86" s="30"/>
      <c r="AB86" s="30"/>
      <c r="AC86" s="30"/>
      <c r="AD86" s="30"/>
      <c r="AE86" s="30"/>
    </row>
    <row r="87" spans="1:47" s="2" customFormat="1" ht="16.5" customHeight="1">
      <c r="A87" s="30"/>
      <c r="B87" s="31"/>
      <c r="C87" s="30"/>
      <c r="D87" s="30"/>
      <c r="E87" s="216" t="str">
        <f>E9</f>
        <v>Objekt4 - SO 02 1 Pol</v>
      </c>
      <c r="F87" s="238"/>
      <c r="G87" s="238"/>
      <c r="H87" s="238"/>
      <c r="I87" s="94"/>
      <c r="J87" s="30"/>
      <c r="K87" s="30"/>
      <c r="L87" s="40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</row>
    <row r="88" spans="1:47" s="2" customFormat="1" ht="6.95" customHeight="1">
      <c r="A88" s="30"/>
      <c r="B88" s="31"/>
      <c r="C88" s="30"/>
      <c r="D88" s="30"/>
      <c r="E88" s="30"/>
      <c r="F88" s="30"/>
      <c r="G88" s="30"/>
      <c r="H88" s="30"/>
      <c r="I88" s="94"/>
      <c r="J88" s="30"/>
      <c r="K88" s="30"/>
      <c r="L88" s="40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</row>
    <row r="89" spans="1:47" s="2" customFormat="1" ht="12" customHeight="1">
      <c r="A89" s="30"/>
      <c r="B89" s="31"/>
      <c r="C89" s="25" t="s">
        <v>20</v>
      </c>
      <c r="D89" s="30"/>
      <c r="E89" s="30"/>
      <c r="F89" s="23" t="str">
        <f>F12</f>
        <v xml:space="preserve"> </v>
      </c>
      <c r="G89" s="30"/>
      <c r="H89" s="30"/>
      <c r="I89" s="95" t="s">
        <v>22</v>
      </c>
      <c r="J89" s="53">
        <f>IF(J12="","",J12)</f>
        <v>43752</v>
      </c>
      <c r="K89" s="30"/>
      <c r="L89" s="40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</row>
    <row r="90" spans="1:47" s="2" customFormat="1" ht="6.95" customHeight="1">
      <c r="A90" s="30"/>
      <c r="B90" s="31"/>
      <c r="C90" s="30"/>
      <c r="D90" s="30"/>
      <c r="E90" s="30"/>
      <c r="F90" s="30"/>
      <c r="G90" s="30"/>
      <c r="H90" s="30"/>
      <c r="I90" s="94"/>
      <c r="J90" s="30"/>
      <c r="K90" s="30"/>
      <c r="L90" s="40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</row>
    <row r="91" spans="1:47" s="2" customFormat="1" ht="15.2" customHeight="1">
      <c r="A91" s="30"/>
      <c r="B91" s="31"/>
      <c r="C91" s="25" t="s">
        <v>23</v>
      </c>
      <c r="D91" s="30"/>
      <c r="E91" s="30"/>
      <c r="F91" s="23" t="str">
        <f>E15</f>
        <v xml:space="preserve"> </v>
      </c>
      <c r="G91" s="30"/>
      <c r="H91" s="30"/>
      <c r="I91" s="95" t="s">
        <v>28</v>
      </c>
      <c r="J91" s="28" t="str">
        <f>E21</f>
        <v xml:space="preserve"> </v>
      </c>
      <c r="K91" s="30"/>
      <c r="L91" s="40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</row>
    <row r="92" spans="1:47" s="2" customFormat="1" ht="15.2" customHeight="1">
      <c r="A92" s="30"/>
      <c r="B92" s="31"/>
      <c r="C92" s="25" t="s">
        <v>26</v>
      </c>
      <c r="D92" s="30"/>
      <c r="E92" s="30"/>
      <c r="F92" s="23" t="str">
        <f>IF(E18="","",E18)</f>
        <v>Vyplň údaj</v>
      </c>
      <c r="G92" s="30"/>
      <c r="H92" s="30"/>
      <c r="I92" s="95" t="s">
        <v>30</v>
      </c>
      <c r="J92" s="28" t="str">
        <f>E24</f>
        <v xml:space="preserve"> </v>
      </c>
      <c r="K92" s="30"/>
      <c r="L92" s="40"/>
      <c r="S92" s="30"/>
      <c r="T92" s="30"/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</row>
    <row r="93" spans="1:47" s="2" customFormat="1" ht="10.35" customHeight="1">
      <c r="A93" s="30"/>
      <c r="B93" s="31"/>
      <c r="C93" s="30"/>
      <c r="D93" s="30"/>
      <c r="E93" s="30"/>
      <c r="F93" s="30"/>
      <c r="G93" s="30"/>
      <c r="H93" s="30"/>
      <c r="I93" s="94"/>
      <c r="J93" s="30"/>
      <c r="K93" s="30"/>
      <c r="L93" s="40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</row>
    <row r="94" spans="1:47" s="2" customFormat="1" ht="29.25" customHeight="1">
      <c r="A94" s="30"/>
      <c r="B94" s="31"/>
      <c r="C94" s="120" t="s">
        <v>90</v>
      </c>
      <c r="D94" s="106"/>
      <c r="E94" s="106"/>
      <c r="F94" s="106"/>
      <c r="G94" s="106"/>
      <c r="H94" s="106"/>
      <c r="I94" s="121"/>
      <c r="J94" s="122" t="s">
        <v>91</v>
      </c>
      <c r="K94" s="106"/>
      <c r="L94" s="40"/>
      <c r="S94" s="30"/>
      <c r="T94" s="30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</row>
    <row r="95" spans="1:47" s="2" customFormat="1" ht="10.35" customHeight="1">
      <c r="A95" s="30"/>
      <c r="B95" s="31"/>
      <c r="C95" s="30"/>
      <c r="D95" s="30"/>
      <c r="E95" s="30"/>
      <c r="F95" s="30"/>
      <c r="G95" s="30"/>
      <c r="H95" s="30"/>
      <c r="I95" s="94"/>
      <c r="J95" s="30"/>
      <c r="K95" s="30"/>
      <c r="L95" s="40"/>
      <c r="S95" s="30"/>
      <c r="T95" s="30"/>
      <c r="U95" s="30"/>
      <c r="V95" s="30"/>
      <c r="W95" s="30"/>
      <c r="X95" s="30"/>
      <c r="Y95" s="30"/>
      <c r="Z95" s="30"/>
      <c r="AA95" s="30"/>
      <c r="AB95" s="30"/>
      <c r="AC95" s="30"/>
      <c r="AD95" s="30"/>
      <c r="AE95" s="30"/>
    </row>
    <row r="96" spans="1:47" s="2" customFormat="1" ht="22.9" customHeight="1">
      <c r="A96" s="30"/>
      <c r="B96" s="31"/>
      <c r="C96" s="123" t="s">
        <v>92</v>
      </c>
      <c r="D96" s="30"/>
      <c r="E96" s="30"/>
      <c r="F96" s="30"/>
      <c r="G96" s="30"/>
      <c r="H96" s="30"/>
      <c r="I96" s="94"/>
      <c r="J96" s="69">
        <f>J117</f>
        <v>0</v>
      </c>
      <c r="K96" s="30"/>
      <c r="L96" s="40"/>
      <c r="S96" s="30"/>
      <c r="T96" s="30"/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  <c r="AU96" s="15" t="s">
        <v>93</v>
      </c>
    </row>
    <row r="97" spans="1:31" s="9" customFormat="1" ht="24.95" customHeight="1">
      <c r="B97" s="124"/>
      <c r="D97" s="125" t="s">
        <v>1042</v>
      </c>
      <c r="E97" s="126"/>
      <c r="F97" s="126"/>
      <c r="G97" s="126"/>
      <c r="H97" s="126"/>
      <c r="I97" s="127"/>
      <c r="J97" s="128">
        <f>J118</f>
        <v>0</v>
      </c>
      <c r="L97" s="124"/>
    </row>
    <row r="98" spans="1:31" s="2" customFormat="1" ht="21.75" customHeight="1">
      <c r="A98" s="30"/>
      <c r="B98" s="31"/>
      <c r="C98" s="30"/>
      <c r="D98" s="30"/>
      <c r="E98" s="30"/>
      <c r="F98" s="30"/>
      <c r="G98" s="30"/>
      <c r="H98" s="30"/>
      <c r="I98" s="94"/>
      <c r="J98" s="30"/>
      <c r="K98" s="30"/>
      <c r="L98" s="40"/>
      <c r="S98" s="30"/>
      <c r="T98" s="30"/>
      <c r="U98" s="30"/>
      <c r="V98" s="30"/>
      <c r="W98" s="30"/>
      <c r="X98" s="30"/>
      <c r="Y98" s="30"/>
      <c r="Z98" s="30"/>
      <c r="AA98" s="30"/>
      <c r="AB98" s="30"/>
      <c r="AC98" s="30"/>
      <c r="AD98" s="30"/>
      <c r="AE98" s="30"/>
    </row>
    <row r="99" spans="1:31" s="2" customFormat="1" ht="6.95" customHeight="1">
      <c r="A99" s="30"/>
      <c r="B99" s="45"/>
      <c r="C99" s="46"/>
      <c r="D99" s="46"/>
      <c r="E99" s="46"/>
      <c r="F99" s="46"/>
      <c r="G99" s="46"/>
      <c r="H99" s="46"/>
      <c r="I99" s="118"/>
      <c r="J99" s="46"/>
      <c r="K99" s="46"/>
      <c r="L99" s="40"/>
      <c r="S99" s="30"/>
      <c r="T99" s="30"/>
      <c r="U99" s="30"/>
      <c r="V99" s="30"/>
      <c r="W99" s="30"/>
      <c r="X99" s="30"/>
      <c r="Y99" s="30"/>
      <c r="Z99" s="30"/>
      <c r="AA99" s="30"/>
      <c r="AB99" s="30"/>
      <c r="AC99" s="30"/>
      <c r="AD99" s="30"/>
      <c r="AE99" s="30"/>
    </row>
    <row r="103" spans="1:31" s="2" customFormat="1" ht="6.95" customHeight="1">
      <c r="A103" s="30"/>
      <c r="B103" s="47"/>
      <c r="C103" s="48"/>
      <c r="D103" s="48"/>
      <c r="E103" s="48"/>
      <c r="F103" s="48"/>
      <c r="G103" s="48"/>
      <c r="H103" s="48"/>
      <c r="I103" s="119"/>
      <c r="J103" s="48"/>
      <c r="K103" s="48"/>
      <c r="L103" s="40"/>
      <c r="S103" s="30"/>
      <c r="T103" s="30"/>
      <c r="U103" s="30"/>
      <c r="V103" s="30"/>
      <c r="W103" s="30"/>
      <c r="X103" s="30"/>
      <c r="Y103" s="30"/>
      <c r="Z103" s="30"/>
      <c r="AA103" s="30"/>
      <c r="AB103" s="30"/>
      <c r="AC103" s="30"/>
      <c r="AD103" s="30"/>
      <c r="AE103" s="30"/>
    </row>
    <row r="104" spans="1:31" s="2" customFormat="1" ht="24.95" customHeight="1">
      <c r="A104" s="30"/>
      <c r="B104" s="31"/>
      <c r="C104" s="19" t="s">
        <v>128</v>
      </c>
      <c r="D104" s="30"/>
      <c r="E104" s="30"/>
      <c r="F104" s="30"/>
      <c r="G104" s="30"/>
      <c r="H104" s="30"/>
      <c r="I104" s="94"/>
      <c r="J104" s="30"/>
      <c r="K104" s="30"/>
      <c r="L104" s="40"/>
      <c r="S104" s="30"/>
      <c r="T104" s="30"/>
      <c r="U104" s="30"/>
      <c r="V104" s="30"/>
      <c r="W104" s="30"/>
      <c r="X104" s="30"/>
      <c r="Y104" s="30"/>
      <c r="Z104" s="30"/>
      <c r="AA104" s="30"/>
      <c r="AB104" s="30"/>
      <c r="AC104" s="30"/>
      <c r="AD104" s="30"/>
      <c r="AE104" s="30"/>
    </row>
    <row r="105" spans="1:31" s="2" customFormat="1" ht="6.95" customHeight="1">
      <c r="A105" s="30"/>
      <c r="B105" s="31"/>
      <c r="C105" s="30"/>
      <c r="D105" s="30"/>
      <c r="E105" s="30"/>
      <c r="F105" s="30"/>
      <c r="G105" s="30"/>
      <c r="H105" s="30"/>
      <c r="I105" s="94"/>
      <c r="J105" s="30"/>
      <c r="K105" s="30"/>
      <c r="L105" s="40"/>
      <c r="S105" s="30"/>
      <c r="T105" s="30"/>
      <c r="U105" s="30"/>
      <c r="V105" s="30"/>
      <c r="W105" s="30"/>
      <c r="X105" s="30"/>
      <c r="Y105" s="30"/>
      <c r="Z105" s="30"/>
      <c r="AA105" s="30"/>
      <c r="AB105" s="30"/>
      <c r="AC105" s="30"/>
      <c r="AD105" s="30"/>
      <c r="AE105" s="30"/>
    </row>
    <row r="106" spans="1:31" s="2" customFormat="1" ht="12" customHeight="1">
      <c r="A106" s="30"/>
      <c r="B106" s="31"/>
      <c r="C106" s="25" t="s">
        <v>16</v>
      </c>
      <c r="D106" s="30"/>
      <c r="E106" s="30"/>
      <c r="F106" s="30"/>
      <c r="G106" s="30"/>
      <c r="H106" s="30"/>
      <c r="I106" s="94"/>
      <c r="J106" s="30"/>
      <c r="K106" s="30"/>
      <c r="L106" s="40"/>
      <c r="S106" s="30"/>
      <c r="T106" s="30"/>
      <c r="U106" s="30"/>
      <c r="V106" s="30"/>
      <c r="W106" s="30"/>
      <c r="X106" s="30"/>
      <c r="Y106" s="30"/>
      <c r="Z106" s="30"/>
      <c r="AA106" s="30"/>
      <c r="AB106" s="30"/>
      <c r="AC106" s="30"/>
      <c r="AD106" s="30"/>
      <c r="AE106" s="30"/>
    </row>
    <row r="107" spans="1:31" s="2" customFormat="1" ht="16.5" customHeight="1">
      <c r="A107" s="30"/>
      <c r="B107" s="31"/>
      <c r="C107" s="30"/>
      <c r="D107" s="30"/>
      <c r="E107" s="236" t="str">
        <f>E7</f>
        <v>Soupis praci - ZZS Novy Bydzov - oceneny - 26.7.2018</v>
      </c>
      <c r="F107" s="237"/>
      <c r="G107" s="237"/>
      <c r="H107" s="237"/>
      <c r="I107" s="94"/>
      <c r="J107" s="30"/>
      <c r="K107" s="30"/>
      <c r="L107" s="40"/>
      <c r="S107" s="30"/>
      <c r="T107" s="30"/>
      <c r="U107" s="30"/>
      <c r="V107" s="30"/>
      <c r="W107" s="30"/>
      <c r="X107" s="30"/>
      <c r="Y107" s="30"/>
      <c r="Z107" s="30"/>
      <c r="AA107" s="30"/>
      <c r="AB107" s="30"/>
      <c r="AC107" s="30"/>
      <c r="AD107" s="30"/>
      <c r="AE107" s="30"/>
    </row>
    <row r="108" spans="1:31" s="2" customFormat="1" ht="12" customHeight="1">
      <c r="A108" s="30"/>
      <c r="B108" s="31"/>
      <c r="C108" s="25" t="s">
        <v>87</v>
      </c>
      <c r="D108" s="30"/>
      <c r="E108" s="30"/>
      <c r="F108" s="30"/>
      <c r="G108" s="30"/>
      <c r="H108" s="30"/>
      <c r="I108" s="94"/>
      <c r="J108" s="30"/>
      <c r="K108" s="30"/>
      <c r="L108" s="40"/>
      <c r="S108" s="30"/>
      <c r="T108" s="30"/>
      <c r="U108" s="30"/>
      <c r="V108" s="30"/>
      <c r="W108" s="30"/>
      <c r="X108" s="30"/>
      <c r="Y108" s="30"/>
      <c r="Z108" s="30"/>
      <c r="AA108" s="30"/>
      <c r="AB108" s="30"/>
      <c r="AC108" s="30"/>
      <c r="AD108" s="30"/>
      <c r="AE108" s="30"/>
    </row>
    <row r="109" spans="1:31" s="2" customFormat="1" ht="16.5" customHeight="1">
      <c r="A109" s="30"/>
      <c r="B109" s="31"/>
      <c r="C109" s="30"/>
      <c r="D109" s="30"/>
      <c r="E109" s="216" t="str">
        <f>E9</f>
        <v>Objekt4 - SO 02 1 Pol</v>
      </c>
      <c r="F109" s="238"/>
      <c r="G109" s="238"/>
      <c r="H109" s="238"/>
      <c r="I109" s="94"/>
      <c r="J109" s="30"/>
      <c r="K109" s="30"/>
      <c r="L109" s="40"/>
      <c r="S109" s="30"/>
      <c r="T109" s="30"/>
      <c r="U109" s="30"/>
      <c r="V109" s="30"/>
      <c r="W109" s="30"/>
      <c r="X109" s="30"/>
      <c r="Y109" s="30"/>
      <c r="Z109" s="30"/>
      <c r="AA109" s="30"/>
      <c r="AB109" s="30"/>
      <c r="AC109" s="30"/>
      <c r="AD109" s="30"/>
      <c r="AE109" s="30"/>
    </row>
    <row r="110" spans="1:31" s="2" customFormat="1" ht="6.95" customHeight="1">
      <c r="A110" s="30"/>
      <c r="B110" s="31"/>
      <c r="C110" s="30"/>
      <c r="D110" s="30"/>
      <c r="E110" s="30"/>
      <c r="F110" s="30"/>
      <c r="G110" s="30"/>
      <c r="H110" s="30"/>
      <c r="I110" s="94"/>
      <c r="J110" s="30"/>
      <c r="K110" s="30"/>
      <c r="L110" s="40"/>
      <c r="S110" s="30"/>
      <c r="T110" s="30"/>
      <c r="U110" s="30"/>
      <c r="V110" s="30"/>
      <c r="W110" s="30"/>
      <c r="X110" s="30"/>
      <c r="Y110" s="30"/>
      <c r="Z110" s="30"/>
      <c r="AA110" s="30"/>
      <c r="AB110" s="30"/>
      <c r="AC110" s="30"/>
      <c r="AD110" s="30"/>
      <c r="AE110" s="30"/>
    </row>
    <row r="111" spans="1:31" s="2" customFormat="1" ht="12" customHeight="1">
      <c r="A111" s="30"/>
      <c r="B111" s="31"/>
      <c r="C111" s="25" t="s">
        <v>20</v>
      </c>
      <c r="D111" s="30"/>
      <c r="E111" s="30"/>
      <c r="F111" s="23" t="str">
        <f>F12</f>
        <v xml:space="preserve"> </v>
      </c>
      <c r="G111" s="30"/>
      <c r="H111" s="30"/>
      <c r="I111" s="95" t="s">
        <v>22</v>
      </c>
      <c r="J111" s="53">
        <f>IF(J12="","",J12)</f>
        <v>43752</v>
      </c>
      <c r="K111" s="30"/>
      <c r="L111" s="40"/>
      <c r="S111" s="30"/>
      <c r="T111" s="30"/>
      <c r="U111" s="30"/>
      <c r="V111" s="30"/>
      <c r="W111" s="30"/>
      <c r="X111" s="30"/>
      <c r="Y111" s="30"/>
      <c r="Z111" s="30"/>
      <c r="AA111" s="30"/>
      <c r="AB111" s="30"/>
      <c r="AC111" s="30"/>
      <c r="AD111" s="30"/>
      <c r="AE111" s="30"/>
    </row>
    <row r="112" spans="1:31" s="2" customFormat="1" ht="6.95" customHeight="1">
      <c r="A112" s="30"/>
      <c r="B112" s="31"/>
      <c r="C112" s="30"/>
      <c r="D112" s="30"/>
      <c r="E112" s="30"/>
      <c r="F112" s="30"/>
      <c r="G112" s="30"/>
      <c r="H112" s="30"/>
      <c r="I112" s="94"/>
      <c r="J112" s="30"/>
      <c r="K112" s="30"/>
      <c r="L112" s="40"/>
      <c r="S112" s="30"/>
      <c r="T112" s="30"/>
      <c r="U112" s="30"/>
      <c r="V112" s="30"/>
      <c r="W112" s="30"/>
      <c r="X112" s="30"/>
      <c r="Y112" s="30"/>
      <c r="Z112" s="30"/>
      <c r="AA112" s="30"/>
      <c r="AB112" s="30"/>
      <c r="AC112" s="30"/>
      <c r="AD112" s="30"/>
      <c r="AE112" s="30"/>
    </row>
    <row r="113" spans="1:65" s="2" customFormat="1" ht="15.2" customHeight="1">
      <c r="A113" s="30"/>
      <c r="B113" s="31"/>
      <c r="C113" s="25" t="s">
        <v>23</v>
      </c>
      <c r="D113" s="30"/>
      <c r="E113" s="30"/>
      <c r="F113" s="23" t="str">
        <f>E15</f>
        <v xml:space="preserve"> </v>
      </c>
      <c r="G113" s="30"/>
      <c r="H113" s="30"/>
      <c r="I113" s="95" t="s">
        <v>28</v>
      </c>
      <c r="J113" s="28" t="str">
        <f>E21</f>
        <v xml:space="preserve"> </v>
      </c>
      <c r="K113" s="30"/>
      <c r="L113" s="40"/>
      <c r="S113" s="30"/>
      <c r="T113" s="30"/>
      <c r="U113" s="30"/>
      <c r="V113" s="30"/>
      <c r="W113" s="30"/>
      <c r="X113" s="30"/>
      <c r="Y113" s="30"/>
      <c r="Z113" s="30"/>
      <c r="AA113" s="30"/>
      <c r="AB113" s="30"/>
      <c r="AC113" s="30"/>
      <c r="AD113" s="30"/>
      <c r="AE113" s="30"/>
    </row>
    <row r="114" spans="1:65" s="2" customFormat="1" ht="15.2" customHeight="1">
      <c r="A114" s="30"/>
      <c r="B114" s="31"/>
      <c r="C114" s="25" t="s">
        <v>26</v>
      </c>
      <c r="D114" s="30"/>
      <c r="E114" s="30"/>
      <c r="F114" s="23" t="str">
        <f>IF(E18="","",E18)</f>
        <v>Vyplň údaj</v>
      </c>
      <c r="G114" s="30"/>
      <c r="H114" s="30"/>
      <c r="I114" s="95" t="s">
        <v>30</v>
      </c>
      <c r="J114" s="28" t="str">
        <f>E24</f>
        <v xml:space="preserve"> </v>
      </c>
      <c r="K114" s="30"/>
      <c r="L114" s="40"/>
      <c r="S114" s="30"/>
      <c r="T114" s="30"/>
      <c r="U114" s="30"/>
      <c r="V114" s="30"/>
      <c r="W114" s="30"/>
      <c r="X114" s="30"/>
      <c r="Y114" s="30"/>
      <c r="Z114" s="30"/>
      <c r="AA114" s="30"/>
      <c r="AB114" s="30"/>
      <c r="AC114" s="30"/>
      <c r="AD114" s="30"/>
      <c r="AE114" s="30"/>
    </row>
    <row r="115" spans="1:65" s="2" customFormat="1" ht="10.35" customHeight="1">
      <c r="A115" s="30"/>
      <c r="B115" s="31"/>
      <c r="C115" s="30"/>
      <c r="D115" s="30"/>
      <c r="E115" s="30"/>
      <c r="F115" s="30"/>
      <c r="G115" s="30"/>
      <c r="H115" s="30"/>
      <c r="I115" s="94"/>
      <c r="J115" s="30"/>
      <c r="K115" s="30"/>
      <c r="L115" s="40"/>
      <c r="S115" s="30"/>
      <c r="T115" s="30"/>
      <c r="U115" s="30"/>
      <c r="V115" s="30"/>
      <c r="W115" s="30"/>
      <c r="X115" s="30"/>
      <c r="Y115" s="30"/>
      <c r="Z115" s="30"/>
      <c r="AA115" s="30"/>
      <c r="AB115" s="30"/>
      <c r="AC115" s="30"/>
      <c r="AD115" s="30"/>
      <c r="AE115" s="30"/>
    </row>
    <row r="116" spans="1:65" s="11" customFormat="1" ht="29.25" customHeight="1">
      <c r="A116" s="134"/>
      <c r="B116" s="135"/>
      <c r="C116" s="136" t="s">
        <v>129</v>
      </c>
      <c r="D116" s="137" t="s">
        <v>57</v>
      </c>
      <c r="E116" s="137" t="s">
        <v>53</v>
      </c>
      <c r="F116" s="137" t="s">
        <v>54</v>
      </c>
      <c r="G116" s="137" t="s">
        <v>130</v>
      </c>
      <c r="H116" s="137" t="s">
        <v>131</v>
      </c>
      <c r="I116" s="138" t="s">
        <v>132</v>
      </c>
      <c r="J116" s="137" t="s">
        <v>91</v>
      </c>
      <c r="K116" s="139" t="s">
        <v>133</v>
      </c>
      <c r="L116" s="140"/>
      <c r="M116" s="60" t="s">
        <v>1</v>
      </c>
      <c r="N116" s="61" t="s">
        <v>36</v>
      </c>
      <c r="O116" s="61" t="s">
        <v>134</v>
      </c>
      <c r="P116" s="61" t="s">
        <v>135</v>
      </c>
      <c r="Q116" s="61" t="s">
        <v>136</v>
      </c>
      <c r="R116" s="61" t="s">
        <v>137</v>
      </c>
      <c r="S116" s="61" t="s">
        <v>138</v>
      </c>
      <c r="T116" s="62" t="s">
        <v>139</v>
      </c>
      <c r="U116" s="134"/>
      <c r="V116" s="134"/>
      <c r="W116" s="134"/>
      <c r="X116" s="134"/>
      <c r="Y116" s="134"/>
      <c r="Z116" s="134"/>
      <c r="AA116" s="134"/>
      <c r="AB116" s="134"/>
      <c r="AC116" s="134"/>
      <c r="AD116" s="134"/>
      <c r="AE116" s="134"/>
    </row>
    <row r="117" spans="1:65" s="2" customFormat="1" ht="22.9" customHeight="1">
      <c r="A117" s="30"/>
      <c r="B117" s="31"/>
      <c r="C117" s="67" t="s">
        <v>140</v>
      </c>
      <c r="D117" s="30"/>
      <c r="E117" s="30"/>
      <c r="F117" s="30"/>
      <c r="G117" s="30"/>
      <c r="H117" s="30"/>
      <c r="I117" s="94"/>
      <c r="J117" s="141">
        <f>BK117</f>
        <v>0</v>
      </c>
      <c r="K117" s="30"/>
      <c r="L117" s="31"/>
      <c r="M117" s="63"/>
      <c r="N117" s="54"/>
      <c r="O117" s="64"/>
      <c r="P117" s="142">
        <f>P118</f>
        <v>0</v>
      </c>
      <c r="Q117" s="64"/>
      <c r="R117" s="142">
        <f>R118</f>
        <v>0</v>
      </c>
      <c r="S117" s="64"/>
      <c r="T117" s="143">
        <f>T118</f>
        <v>0</v>
      </c>
      <c r="U117" s="30"/>
      <c r="V117" s="30"/>
      <c r="W117" s="30"/>
      <c r="X117" s="30"/>
      <c r="Y117" s="30"/>
      <c r="Z117" s="30"/>
      <c r="AA117" s="30"/>
      <c r="AB117" s="30"/>
      <c r="AC117" s="30"/>
      <c r="AD117" s="30"/>
      <c r="AE117" s="30"/>
      <c r="AT117" s="15" t="s">
        <v>71</v>
      </c>
      <c r="AU117" s="15" t="s">
        <v>93</v>
      </c>
      <c r="BK117" s="144">
        <f>BK118</f>
        <v>0</v>
      </c>
    </row>
    <row r="118" spans="1:65" s="12" customFormat="1" ht="25.9" customHeight="1">
      <c r="B118" s="145"/>
      <c r="D118" s="146" t="s">
        <v>71</v>
      </c>
      <c r="E118" s="147" t="s">
        <v>1043</v>
      </c>
      <c r="F118" s="147" t="s">
        <v>1044</v>
      </c>
      <c r="I118" s="148"/>
      <c r="J118" s="149">
        <f>BK118</f>
        <v>0</v>
      </c>
      <c r="L118" s="145"/>
      <c r="M118" s="150"/>
      <c r="N118" s="151"/>
      <c r="O118" s="151"/>
      <c r="P118" s="152">
        <f>SUM(P119:P129)</f>
        <v>0</v>
      </c>
      <c r="Q118" s="151"/>
      <c r="R118" s="152">
        <f>SUM(R119:R129)</f>
        <v>0</v>
      </c>
      <c r="S118" s="151"/>
      <c r="T118" s="153">
        <f>SUM(T119:T129)</f>
        <v>0</v>
      </c>
      <c r="AR118" s="146" t="s">
        <v>80</v>
      </c>
      <c r="AT118" s="154" t="s">
        <v>71</v>
      </c>
      <c r="AU118" s="154" t="s">
        <v>72</v>
      </c>
      <c r="AY118" s="146" t="s">
        <v>142</v>
      </c>
      <c r="BK118" s="155">
        <f>SUM(BK119:BK129)</f>
        <v>0</v>
      </c>
    </row>
    <row r="119" spans="1:65" s="2" customFormat="1" ht="24" customHeight="1">
      <c r="A119" s="30"/>
      <c r="B119" s="156"/>
      <c r="C119" s="157" t="s">
        <v>80</v>
      </c>
      <c r="D119" s="157" t="s">
        <v>143</v>
      </c>
      <c r="E119" s="158" t="s">
        <v>1043</v>
      </c>
      <c r="F119" s="159" t="s">
        <v>1045</v>
      </c>
      <c r="G119" s="160" t="s">
        <v>1046</v>
      </c>
      <c r="H119" s="161">
        <v>1</v>
      </c>
      <c r="I119" s="162"/>
      <c r="J119" s="163">
        <f t="shared" ref="J119:J129" si="0">ROUND(I119*H119,2)</f>
        <v>0</v>
      </c>
      <c r="K119" s="159" t="s">
        <v>1</v>
      </c>
      <c r="L119" s="31"/>
      <c r="M119" s="164" t="s">
        <v>1</v>
      </c>
      <c r="N119" s="165" t="s">
        <v>37</v>
      </c>
      <c r="O119" s="56"/>
      <c r="P119" s="166">
        <f t="shared" ref="P119:P129" si="1">O119*H119</f>
        <v>0</v>
      </c>
      <c r="Q119" s="166">
        <v>0</v>
      </c>
      <c r="R119" s="166">
        <f t="shared" ref="R119:R129" si="2">Q119*H119</f>
        <v>0</v>
      </c>
      <c r="S119" s="166">
        <v>0</v>
      </c>
      <c r="T119" s="167">
        <f t="shared" ref="T119:T129" si="3">S119*H119</f>
        <v>0</v>
      </c>
      <c r="U119" s="30"/>
      <c r="V119" s="30"/>
      <c r="W119" s="30"/>
      <c r="X119" s="30"/>
      <c r="Y119" s="30"/>
      <c r="Z119" s="30"/>
      <c r="AA119" s="30"/>
      <c r="AB119" s="30"/>
      <c r="AC119" s="30"/>
      <c r="AD119" s="30"/>
      <c r="AE119" s="30"/>
      <c r="AR119" s="168" t="s">
        <v>148</v>
      </c>
      <c r="AT119" s="168" t="s">
        <v>143</v>
      </c>
      <c r="AU119" s="168" t="s">
        <v>80</v>
      </c>
      <c r="AY119" s="15" t="s">
        <v>142</v>
      </c>
      <c r="BE119" s="169">
        <f t="shared" ref="BE119:BE129" si="4">IF(N119="základní",J119,0)</f>
        <v>0</v>
      </c>
      <c r="BF119" s="169">
        <f t="shared" ref="BF119:BF129" si="5">IF(N119="snížená",J119,0)</f>
        <v>0</v>
      </c>
      <c r="BG119" s="169">
        <f t="shared" ref="BG119:BG129" si="6">IF(N119="zákl. přenesená",J119,0)</f>
        <v>0</v>
      </c>
      <c r="BH119" s="169">
        <f t="shared" ref="BH119:BH129" si="7">IF(N119="sníž. přenesená",J119,0)</f>
        <v>0</v>
      </c>
      <c r="BI119" s="169">
        <f t="shared" ref="BI119:BI129" si="8">IF(N119="nulová",J119,0)</f>
        <v>0</v>
      </c>
      <c r="BJ119" s="15" t="s">
        <v>80</v>
      </c>
      <c r="BK119" s="169">
        <f t="shared" ref="BK119:BK129" si="9">ROUND(I119*H119,2)</f>
        <v>0</v>
      </c>
      <c r="BL119" s="15" t="s">
        <v>148</v>
      </c>
      <c r="BM119" s="168" t="s">
        <v>82</v>
      </c>
    </row>
    <row r="120" spans="1:65" s="2" customFormat="1" ht="24" customHeight="1">
      <c r="A120" s="30"/>
      <c r="B120" s="156"/>
      <c r="C120" s="157" t="s">
        <v>82</v>
      </c>
      <c r="D120" s="157" t="s">
        <v>143</v>
      </c>
      <c r="E120" s="158" t="s">
        <v>1047</v>
      </c>
      <c r="F120" s="159" t="s">
        <v>1048</v>
      </c>
      <c r="G120" s="160" t="s">
        <v>1046</v>
      </c>
      <c r="H120" s="161">
        <v>1</v>
      </c>
      <c r="I120" s="162"/>
      <c r="J120" s="163">
        <f t="shared" si="0"/>
        <v>0</v>
      </c>
      <c r="K120" s="159" t="s">
        <v>1</v>
      </c>
      <c r="L120" s="31"/>
      <c r="M120" s="164" t="s">
        <v>1</v>
      </c>
      <c r="N120" s="165" t="s">
        <v>37</v>
      </c>
      <c r="O120" s="56"/>
      <c r="P120" s="166">
        <f t="shared" si="1"/>
        <v>0</v>
      </c>
      <c r="Q120" s="166">
        <v>0</v>
      </c>
      <c r="R120" s="166">
        <f t="shared" si="2"/>
        <v>0</v>
      </c>
      <c r="S120" s="166">
        <v>0</v>
      </c>
      <c r="T120" s="167">
        <f t="shared" si="3"/>
        <v>0</v>
      </c>
      <c r="U120" s="30"/>
      <c r="V120" s="30"/>
      <c r="W120" s="30"/>
      <c r="X120" s="30"/>
      <c r="Y120" s="30"/>
      <c r="Z120" s="30"/>
      <c r="AA120" s="30"/>
      <c r="AB120" s="30"/>
      <c r="AC120" s="30"/>
      <c r="AD120" s="30"/>
      <c r="AE120" s="30"/>
      <c r="AR120" s="168" t="s">
        <v>148</v>
      </c>
      <c r="AT120" s="168" t="s">
        <v>143</v>
      </c>
      <c r="AU120" s="168" t="s">
        <v>80</v>
      </c>
      <c r="AY120" s="15" t="s">
        <v>142</v>
      </c>
      <c r="BE120" s="169">
        <f t="shared" si="4"/>
        <v>0</v>
      </c>
      <c r="BF120" s="169">
        <f t="shared" si="5"/>
        <v>0</v>
      </c>
      <c r="BG120" s="169">
        <f t="shared" si="6"/>
        <v>0</v>
      </c>
      <c r="BH120" s="169">
        <f t="shared" si="7"/>
        <v>0</v>
      </c>
      <c r="BI120" s="169">
        <f t="shared" si="8"/>
        <v>0</v>
      </c>
      <c r="BJ120" s="15" t="s">
        <v>80</v>
      </c>
      <c r="BK120" s="169">
        <f t="shared" si="9"/>
        <v>0</v>
      </c>
      <c r="BL120" s="15" t="s">
        <v>148</v>
      </c>
      <c r="BM120" s="168" t="s">
        <v>148</v>
      </c>
    </row>
    <row r="121" spans="1:65" s="2" customFormat="1" ht="24" customHeight="1">
      <c r="A121" s="30"/>
      <c r="B121" s="156"/>
      <c r="C121" s="157" t="s">
        <v>155</v>
      </c>
      <c r="D121" s="157" t="s">
        <v>143</v>
      </c>
      <c r="E121" s="158" t="s">
        <v>1049</v>
      </c>
      <c r="F121" s="159" t="s">
        <v>1050</v>
      </c>
      <c r="G121" s="160" t="s">
        <v>1046</v>
      </c>
      <c r="H121" s="161">
        <v>1</v>
      </c>
      <c r="I121" s="162"/>
      <c r="J121" s="163">
        <f t="shared" si="0"/>
        <v>0</v>
      </c>
      <c r="K121" s="159" t="s">
        <v>1</v>
      </c>
      <c r="L121" s="31"/>
      <c r="M121" s="164" t="s">
        <v>1</v>
      </c>
      <c r="N121" s="165" t="s">
        <v>37</v>
      </c>
      <c r="O121" s="56"/>
      <c r="P121" s="166">
        <f t="shared" si="1"/>
        <v>0</v>
      </c>
      <c r="Q121" s="166">
        <v>0</v>
      </c>
      <c r="R121" s="166">
        <f t="shared" si="2"/>
        <v>0</v>
      </c>
      <c r="S121" s="166">
        <v>0</v>
      </c>
      <c r="T121" s="167">
        <f t="shared" si="3"/>
        <v>0</v>
      </c>
      <c r="U121" s="30"/>
      <c r="V121" s="30"/>
      <c r="W121" s="30"/>
      <c r="X121" s="30"/>
      <c r="Y121" s="30"/>
      <c r="Z121" s="30"/>
      <c r="AA121" s="30"/>
      <c r="AB121" s="30"/>
      <c r="AC121" s="30"/>
      <c r="AD121" s="30"/>
      <c r="AE121" s="30"/>
      <c r="AR121" s="168" t="s">
        <v>148</v>
      </c>
      <c r="AT121" s="168" t="s">
        <v>143</v>
      </c>
      <c r="AU121" s="168" t="s">
        <v>80</v>
      </c>
      <c r="AY121" s="15" t="s">
        <v>142</v>
      </c>
      <c r="BE121" s="169">
        <f t="shared" si="4"/>
        <v>0</v>
      </c>
      <c r="BF121" s="169">
        <f t="shared" si="5"/>
        <v>0</v>
      </c>
      <c r="BG121" s="169">
        <f t="shared" si="6"/>
        <v>0</v>
      </c>
      <c r="BH121" s="169">
        <f t="shared" si="7"/>
        <v>0</v>
      </c>
      <c r="BI121" s="169">
        <f t="shared" si="8"/>
        <v>0</v>
      </c>
      <c r="BJ121" s="15" t="s">
        <v>80</v>
      </c>
      <c r="BK121" s="169">
        <f t="shared" si="9"/>
        <v>0</v>
      </c>
      <c r="BL121" s="15" t="s">
        <v>148</v>
      </c>
      <c r="BM121" s="168" t="s">
        <v>164</v>
      </c>
    </row>
    <row r="122" spans="1:65" s="2" customFormat="1" ht="16.5" customHeight="1">
      <c r="A122" s="30"/>
      <c r="B122" s="156"/>
      <c r="C122" s="157" t="s">
        <v>148</v>
      </c>
      <c r="D122" s="157" t="s">
        <v>143</v>
      </c>
      <c r="E122" s="158" t="s">
        <v>1051</v>
      </c>
      <c r="F122" s="159" t="s">
        <v>1052</v>
      </c>
      <c r="G122" s="160" t="s">
        <v>1046</v>
      </c>
      <c r="H122" s="161">
        <v>1</v>
      </c>
      <c r="I122" s="162"/>
      <c r="J122" s="163">
        <f t="shared" si="0"/>
        <v>0</v>
      </c>
      <c r="K122" s="159" t="s">
        <v>1</v>
      </c>
      <c r="L122" s="31"/>
      <c r="M122" s="164" t="s">
        <v>1</v>
      </c>
      <c r="N122" s="165" t="s">
        <v>37</v>
      </c>
      <c r="O122" s="56"/>
      <c r="P122" s="166">
        <f t="shared" si="1"/>
        <v>0</v>
      </c>
      <c r="Q122" s="166">
        <v>0</v>
      </c>
      <c r="R122" s="166">
        <f t="shared" si="2"/>
        <v>0</v>
      </c>
      <c r="S122" s="166">
        <v>0</v>
      </c>
      <c r="T122" s="167">
        <f t="shared" si="3"/>
        <v>0</v>
      </c>
      <c r="U122" s="30"/>
      <c r="V122" s="30"/>
      <c r="W122" s="30"/>
      <c r="X122" s="30"/>
      <c r="Y122" s="30"/>
      <c r="Z122" s="30"/>
      <c r="AA122" s="30"/>
      <c r="AB122" s="30"/>
      <c r="AC122" s="30"/>
      <c r="AD122" s="30"/>
      <c r="AE122" s="30"/>
      <c r="AR122" s="168" t="s">
        <v>148</v>
      </c>
      <c r="AT122" s="168" t="s">
        <v>143</v>
      </c>
      <c r="AU122" s="168" t="s">
        <v>80</v>
      </c>
      <c r="AY122" s="15" t="s">
        <v>142</v>
      </c>
      <c r="BE122" s="169">
        <f t="shared" si="4"/>
        <v>0</v>
      </c>
      <c r="BF122" s="169">
        <f t="shared" si="5"/>
        <v>0</v>
      </c>
      <c r="BG122" s="169">
        <f t="shared" si="6"/>
        <v>0</v>
      </c>
      <c r="BH122" s="169">
        <f t="shared" si="7"/>
        <v>0</v>
      </c>
      <c r="BI122" s="169">
        <f t="shared" si="8"/>
        <v>0</v>
      </c>
      <c r="BJ122" s="15" t="s">
        <v>80</v>
      </c>
      <c r="BK122" s="169">
        <f t="shared" si="9"/>
        <v>0</v>
      </c>
      <c r="BL122" s="15" t="s">
        <v>148</v>
      </c>
      <c r="BM122" s="168" t="s">
        <v>167</v>
      </c>
    </row>
    <row r="123" spans="1:65" s="2" customFormat="1" ht="24" customHeight="1">
      <c r="A123" s="30"/>
      <c r="B123" s="156"/>
      <c r="C123" s="157" t="s">
        <v>161</v>
      </c>
      <c r="D123" s="157" t="s">
        <v>143</v>
      </c>
      <c r="E123" s="158" t="s">
        <v>1053</v>
      </c>
      <c r="F123" s="159" t="s">
        <v>1054</v>
      </c>
      <c r="G123" s="160" t="s">
        <v>1046</v>
      </c>
      <c r="H123" s="161">
        <v>1</v>
      </c>
      <c r="I123" s="162"/>
      <c r="J123" s="163">
        <f t="shared" si="0"/>
        <v>0</v>
      </c>
      <c r="K123" s="159" t="s">
        <v>1</v>
      </c>
      <c r="L123" s="31"/>
      <c r="M123" s="164" t="s">
        <v>1</v>
      </c>
      <c r="N123" s="165" t="s">
        <v>37</v>
      </c>
      <c r="O123" s="56"/>
      <c r="P123" s="166">
        <f t="shared" si="1"/>
        <v>0</v>
      </c>
      <c r="Q123" s="166">
        <v>0</v>
      </c>
      <c r="R123" s="166">
        <f t="shared" si="2"/>
        <v>0</v>
      </c>
      <c r="S123" s="166">
        <v>0</v>
      </c>
      <c r="T123" s="167">
        <f t="shared" si="3"/>
        <v>0</v>
      </c>
      <c r="U123" s="30"/>
      <c r="V123" s="30"/>
      <c r="W123" s="30"/>
      <c r="X123" s="30"/>
      <c r="Y123" s="30"/>
      <c r="Z123" s="30"/>
      <c r="AA123" s="30"/>
      <c r="AB123" s="30"/>
      <c r="AC123" s="30"/>
      <c r="AD123" s="30"/>
      <c r="AE123" s="30"/>
      <c r="AR123" s="168" t="s">
        <v>148</v>
      </c>
      <c r="AT123" s="168" t="s">
        <v>143</v>
      </c>
      <c r="AU123" s="168" t="s">
        <v>80</v>
      </c>
      <c r="AY123" s="15" t="s">
        <v>142</v>
      </c>
      <c r="BE123" s="169">
        <f t="shared" si="4"/>
        <v>0</v>
      </c>
      <c r="BF123" s="169">
        <f t="shared" si="5"/>
        <v>0</v>
      </c>
      <c r="BG123" s="169">
        <f t="shared" si="6"/>
        <v>0</v>
      </c>
      <c r="BH123" s="169">
        <f t="shared" si="7"/>
        <v>0</v>
      </c>
      <c r="BI123" s="169">
        <f t="shared" si="8"/>
        <v>0</v>
      </c>
      <c r="BJ123" s="15" t="s">
        <v>80</v>
      </c>
      <c r="BK123" s="169">
        <f t="shared" si="9"/>
        <v>0</v>
      </c>
      <c r="BL123" s="15" t="s">
        <v>148</v>
      </c>
      <c r="BM123" s="168" t="s">
        <v>174</v>
      </c>
    </row>
    <row r="124" spans="1:65" s="2" customFormat="1" ht="24" customHeight="1">
      <c r="A124" s="30"/>
      <c r="B124" s="156"/>
      <c r="C124" s="157" t="s">
        <v>164</v>
      </c>
      <c r="D124" s="157" t="s">
        <v>143</v>
      </c>
      <c r="E124" s="158" t="s">
        <v>1055</v>
      </c>
      <c r="F124" s="159" t="s">
        <v>1056</v>
      </c>
      <c r="G124" s="160" t="s">
        <v>1046</v>
      </c>
      <c r="H124" s="161">
        <v>1</v>
      </c>
      <c r="I124" s="162"/>
      <c r="J124" s="163">
        <f t="shared" si="0"/>
        <v>0</v>
      </c>
      <c r="K124" s="159" t="s">
        <v>1</v>
      </c>
      <c r="L124" s="31"/>
      <c r="M124" s="164" t="s">
        <v>1</v>
      </c>
      <c r="N124" s="165" t="s">
        <v>37</v>
      </c>
      <c r="O124" s="56"/>
      <c r="P124" s="166">
        <f t="shared" si="1"/>
        <v>0</v>
      </c>
      <c r="Q124" s="166">
        <v>0</v>
      </c>
      <c r="R124" s="166">
        <f t="shared" si="2"/>
        <v>0</v>
      </c>
      <c r="S124" s="166">
        <v>0</v>
      </c>
      <c r="T124" s="167">
        <f t="shared" si="3"/>
        <v>0</v>
      </c>
      <c r="U124" s="30"/>
      <c r="V124" s="30"/>
      <c r="W124" s="30"/>
      <c r="X124" s="30"/>
      <c r="Y124" s="30"/>
      <c r="Z124" s="30"/>
      <c r="AA124" s="30"/>
      <c r="AB124" s="30"/>
      <c r="AC124" s="30"/>
      <c r="AD124" s="30"/>
      <c r="AE124" s="30"/>
      <c r="AR124" s="168" t="s">
        <v>148</v>
      </c>
      <c r="AT124" s="168" t="s">
        <v>143</v>
      </c>
      <c r="AU124" s="168" t="s">
        <v>80</v>
      </c>
      <c r="AY124" s="15" t="s">
        <v>142</v>
      </c>
      <c r="BE124" s="169">
        <f t="shared" si="4"/>
        <v>0</v>
      </c>
      <c r="BF124" s="169">
        <f t="shared" si="5"/>
        <v>0</v>
      </c>
      <c r="BG124" s="169">
        <f t="shared" si="6"/>
        <v>0</v>
      </c>
      <c r="BH124" s="169">
        <f t="shared" si="7"/>
        <v>0</v>
      </c>
      <c r="BI124" s="169">
        <f t="shared" si="8"/>
        <v>0</v>
      </c>
      <c r="BJ124" s="15" t="s">
        <v>80</v>
      </c>
      <c r="BK124" s="169">
        <f t="shared" si="9"/>
        <v>0</v>
      </c>
      <c r="BL124" s="15" t="s">
        <v>148</v>
      </c>
      <c r="BM124" s="168" t="s">
        <v>181</v>
      </c>
    </row>
    <row r="125" spans="1:65" s="2" customFormat="1" ht="16.5" customHeight="1">
      <c r="A125" s="30"/>
      <c r="B125" s="156"/>
      <c r="C125" s="157" t="s">
        <v>168</v>
      </c>
      <c r="D125" s="157" t="s">
        <v>143</v>
      </c>
      <c r="E125" s="158" t="s">
        <v>1057</v>
      </c>
      <c r="F125" s="159" t="s">
        <v>1058</v>
      </c>
      <c r="G125" s="160" t="s">
        <v>1046</v>
      </c>
      <c r="H125" s="161">
        <v>1</v>
      </c>
      <c r="I125" s="162"/>
      <c r="J125" s="163">
        <f t="shared" si="0"/>
        <v>0</v>
      </c>
      <c r="K125" s="159" t="s">
        <v>1</v>
      </c>
      <c r="L125" s="31"/>
      <c r="M125" s="164" t="s">
        <v>1</v>
      </c>
      <c r="N125" s="165" t="s">
        <v>37</v>
      </c>
      <c r="O125" s="56"/>
      <c r="P125" s="166">
        <f t="shared" si="1"/>
        <v>0</v>
      </c>
      <c r="Q125" s="166">
        <v>0</v>
      </c>
      <c r="R125" s="166">
        <f t="shared" si="2"/>
        <v>0</v>
      </c>
      <c r="S125" s="166">
        <v>0</v>
      </c>
      <c r="T125" s="167">
        <f t="shared" si="3"/>
        <v>0</v>
      </c>
      <c r="U125" s="30"/>
      <c r="V125" s="30"/>
      <c r="W125" s="30"/>
      <c r="X125" s="30"/>
      <c r="Y125" s="30"/>
      <c r="Z125" s="30"/>
      <c r="AA125" s="30"/>
      <c r="AB125" s="30"/>
      <c r="AC125" s="30"/>
      <c r="AD125" s="30"/>
      <c r="AE125" s="30"/>
      <c r="AR125" s="168" t="s">
        <v>148</v>
      </c>
      <c r="AT125" s="168" t="s">
        <v>143</v>
      </c>
      <c r="AU125" s="168" t="s">
        <v>80</v>
      </c>
      <c r="AY125" s="15" t="s">
        <v>142</v>
      </c>
      <c r="BE125" s="169">
        <f t="shared" si="4"/>
        <v>0</v>
      </c>
      <c r="BF125" s="169">
        <f t="shared" si="5"/>
        <v>0</v>
      </c>
      <c r="BG125" s="169">
        <f t="shared" si="6"/>
        <v>0</v>
      </c>
      <c r="BH125" s="169">
        <f t="shared" si="7"/>
        <v>0</v>
      </c>
      <c r="BI125" s="169">
        <f t="shared" si="8"/>
        <v>0</v>
      </c>
      <c r="BJ125" s="15" t="s">
        <v>80</v>
      </c>
      <c r="BK125" s="169">
        <f t="shared" si="9"/>
        <v>0</v>
      </c>
      <c r="BL125" s="15" t="s">
        <v>148</v>
      </c>
      <c r="BM125" s="168" t="s">
        <v>190</v>
      </c>
    </row>
    <row r="126" spans="1:65" s="2" customFormat="1" ht="16.5" customHeight="1">
      <c r="A126" s="30"/>
      <c r="B126" s="156"/>
      <c r="C126" s="157" t="s">
        <v>167</v>
      </c>
      <c r="D126" s="157" t="s">
        <v>143</v>
      </c>
      <c r="E126" s="158" t="s">
        <v>1059</v>
      </c>
      <c r="F126" s="159" t="s">
        <v>1060</v>
      </c>
      <c r="G126" s="160" t="s">
        <v>1046</v>
      </c>
      <c r="H126" s="161">
        <v>1</v>
      </c>
      <c r="I126" s="162"/>
      <c r="J126" s="163">
        <f t="shared" si="0"/>
        <v>0</v>
      </c>
      <c r="K126" s="159" t="s">
        <v>1</v>
      </c>
      <c r="L126" s="31"/>
      <c r="M126" s="164" t="s">
        <v>1</v>
      </c>
      <c r="N126" s="165" t="s">
        <v>37</v>
      </c>
      <c r="O126" s="56"/>
      <c r="P126" s="166">
        <f t="shared" si="1"/>
        <v>0</v>
      </c>
      <c r="Q126" s="166">
        <v>0</v>
      </c>
      <c r="R126" s="166">
        <f t="shared" si="2"/>
        <v>0</v>
      </c>
      <c r="S126" s="166">
        <v>0</v>
      </c>
      <c r="T126" s="167">
        <f t="shared" si="3"/>
        <v>0</v>
      </c>
      <c r="U126" s="30"/>
      <c r="V126" s="30"/>
      <c r="W126" s="30"/>
      <c r="X126" s="30"/>
      <c r="Y126" s="30"/>
      <c r="Z126" s="30"/>
      <c r="AA126" s="30"/>
      <c r="AB126" s="30"/>
      <c r="AC126" s="30"/>
      <c r="AD126" s="30"/>
      <c r="AE126" s="30"/>
      <c r="AR126" s="168" t="s">
        <v>148</v>
      </c>
      <c r="AT126" s="168" t="s">
        <v>143</v>
      </c>
      <c r="AU126" s="168" t="s">
        <v>80</v>
      </c>
      <c r="AY126" s="15" t="s">
        <v>142</v>
      </c>
      <c r="BE126" s="169">
        <f t="shared" si="4"/>
        <v>0</v>
      </c>
      <c r="BF126" s="169">
        <f t="shared" si="5"/>
        <v>0</v>
      </c>
      <c r="BG126" s="169">
        <f t="shared" si="6"/>
        <v>0</v>
      </c>
      <c r="BH126" s="169">
        <f t="shared" si="7"/>
        <v>0</v>
      </c>
      <c r="BI126" s="169">
        <f t="shared" si="8"/>
        <v>0</v>
      </c>
      <c r="BJ126" s="15" t="s">
        <v>80</v>
      </c>
      <c r="BK126" s="169">
        <f t="shared" si="9"/>
        <v>0</v>
      </c>
      <c r="BL126" s="15" t="s">
        <v>148</v>
      </c>
      <c r="BM126" s="168" t="s">
        <v>194</v>
      </c>
    </row>
    <row r="127" spans="1:65" s="2" customFormat="1" ht="24" customHeight="1">
      <c r="A127" s="30"/>
      <c r="B127" s="156"/>
      <c r="C127" s="157" t="s">
        <v>175</v>
      </c>
      <c r="D127" s="157" t="s">
        <v>143</v>
      </c>
      <c r="E127" s="158" t="s">
        <v>1061</v>
      </c>
      <c r="F127" s="159" t="s">
        <v>1062</v>
      </c>
      <c r="G127" s="160" t="s">
        <v>1046</v>
      </c>
      <c r="H127" s="161">
        <v>1</v>
      </c>
      <c r="I127" s="162"/>
      <c r="J127" s="163">
        <f t="shared" si="0"/>
        <v>0</v>
      </c>
      <c r="K127" s="159" t="s">
        <v>1</v>
      </c>
      <c r="L127" s="31"/>
      <c r="M127" s="164" t="s">
        <v>1</v>
      </c>
      <c r="N127" s="165" t="s">
        <v>37</v>
      </c>
      <c r="O127" s="56"/>
      <c r="P127" s="166">
        <f t="shared" si="1"/>
        <v>0</v>
      </c>
      <c r="Q127" s="166">
        <v>0</v>
      </c>
      <c r="R127" s="166">
        <f t="shared" si="2"/>
        <v>0</v>
      </c>
      <c r="S127" s="166">
        <v>0</v>
      </c>
      <c r="T127" s="167">
        <f t="shared" si="3"/>
        <v>0</v>
      </c>
      <c r="U127" s="30"/>
      <c r="V127" s="30"/>
      <c r="W127" s="30"/>
      <c r="X127" s="30"/>
      <c r="Y127" s="30"/>
      <c r="Z127" s="30"/>
      <c r="AA127" s="30"/>
      <c r="AB127" s="30"/>
      <c r="AC127" s="30"/>
      <c r="AD127" s="30"/>
      <c r="AE127" s="30"/>
      <c r="AR127" s="168" t="s">
        <v>148</v>
      </c>
      <c r="AT127" s="168" t="s">
        <v>143</v>
      </c>
      <c r="AU127" s="168" t="s">
        <v>80</v>
      </c>
      <c r="AY127" s="15" t="s">
        <v>142</v>
      </c>
      <c r="BE127" s="169">
        <f t="shared" si="4"/>
        <v>0</v>
      </c>
      <c r="BF127" s="169">
        <f t="shared" si="5"/>
        <v>0</v>
      </c>
      <c r="BG127" s="169">
        <f t="shared" si="6"/>
        <v>0</v>
      </c>
      <c r="BH127" s="169">
        <f t="shared" si="7"/>
        <v>0</v>
      </c>
      <c r="BI127" s="169">
        <f t="shared" si="8"/>
        <v>0</v>
      </c>
      <c r="BJ127" s="15" t="s">
        <v>80</v>
      </c>
      <c r="BK127" s="169">
        <f t="shared" si="9"/>
        <v>0</v>
      </c>
      <c r="BL127" s="15" t="s">
        <v>148</v>
      </c>
      <c r="BM127" s="168" t="s">
        <v>197</v>
      </c>
    </row>
    <row r="128" spans="1:65" s="2" customFormat="1" ht="24" customHeight="1">
      <c r="A128" s="30"/>
      <c r="B128" s="156"/>
      <c r="C128" s="157" t="s">
        <v>174</v>
      </c>
      <c r="D128" s="157" t="s">
        <v>143</v>
      </c>
      <c r="E128" s="158" t="s">
        <v>174</v>
      </c>
      <c r="F128" s="159" t="s">
        <v>1063</v>
      </c>
      <c r="G128" s="160" t="s">
        <v>1046</v>
      </c>
      <c r="H128" s="161">
        <v>1</v>
      </c>
      <c r="I128" s="162"/>
      <c r="J128" s="163">
        <f t="shared" si="0"/>
        <v>0</v>
      </c>
      <c r="K128" s="159" t="s">
        <v>1</v>
      </c>
      <c r="L128" s="31"/>
      <c r="M128" s="164" t="s">
        <v>1</v>
      </c>
      <c r="N128" s="165" t="s">
        <v>37</v>
      </c>
      <c r="O128" s="56"/>
      <c r="P128" s="166">
        <f t="shared" si="1"/>
        <v>0</v>
      </c>
      <c r="Q128" s="166">
        <v>0</v>
      </c>
      <c r="R128" s="166">
        <f t="shared" si="2"/>
        <v>0</v>
      </c>
      <c r="S128" s="166">
        <v>0</v>
      </c>
      <c r="T128" s="167">
        <f t="shared" si="3"/>
        <v>0</v>
      </c>
      <c r="U128" s="30"/>
      <c r="V128" s="30"/>
      <c r="W128" s="30"/>
      <c r="X128" s="30"/>
      <c r="Y128" s="30"/>
      <c r="Z128" s="30"/>
      <c r="AA128" s="30"/>
      <c r="AB128" s="30"/>
      <c r="AC128" s="30"/>
      <c r="AD128" s="30"/>
      <c r="AE128" s="30"/>
      <c r="AR128" s="168" t="s">
        <v>148</v>
      </c>
      <c r="AT128" s="168" t="s">
        <v>143</v>
      </c>
      <c r="AU128" s="168" t="s">
        <v>80</v>
      </c>
      <c r="AY128" s="15" t="s">
        <v>142</v>
      </c>
      <c r="BE128" s="169">
        <f t="shared" si="4"/>
        <v>0</v>
      </c>
      <c r="BF128" s="169">
        <f t="shared" si="5"/>
        <v>0</v>
      </c>
      <c r="BG128" s="169">
        <f t="shared" si="6"/>
        <v>0</v>
      </c>
      <c r="BH128" s="169">
        <f t="shared" si="7"/>
        <v>0</v>
      </c>
      <c r="BI128" s="169">
        <f t="shared" si="8"/>
        <v>0</v>
      </c>
      <c r="BJ128" s="15" t="s">
        <v>80</v>
      </c>
      <c r="BK128" s="169">
        <f t="shared" si="9"/>
        <v>0</v>
      </c>
      <c r="BL128" s="15" t="s">
        <v>148</v>
      </c>
      <c r="BM128" s="168" t="s">
        <v>205</v>
      </c>
    </row>
    <row r="129" spans="1:65" s="2" customFormat="1" ht="16.5" customHeight="1">
      <c r="A129" s="30"/>
      <c r="B129" s="156"/>
      <c r="C129" s="157" t="s">
        <v>182</v>
      </c>
      <c r="D129" s="157" t="s">
        <v>143</v>
      </c>
      <c r="E129" s="158" t="s">
        <v>182</v>
      </c>
      <c r="F129" s="159" t="s">
        <v>1064</v>
      </c>
      <c r="G129" s="160" t="s">
        <v>1046</v>
      </c>
      <c r="H129" s="161">
        <v>1</v>
      </c>
      <c r="I129" s="162"/>
      <c r="J129" s="163">
        <f t="shared" si="0"/>
        <v>0</v>
      </c>
      <c r="K129" s="159" t="s">
        <v>1</v>
      </c>
      <c r="L129" s="31"/>
      <c r="M129" s="192" t="s">
        <v>1</v>
      </c>
      <c r="N129" s="193" t="s">
        <v>37</v>
      </c>
      <c r="O129" s="194"/>
      <c r="P129" s="195">
        <f t="shared" si="1"/>
        <v>0</v>
      </c>
      <c r="Q129" s="195">
        <v>0</v>
      </c>
      <c r="R129" s="195">
        <f t="shared" si="2"/>
        <v>0</v>
      </c>
      <c r="S129" s="195">
        <v>0</v>
      </c>
      <c r="T129" s="196">
        <f t="shared" si="3"/>
        <v>0</v>
      </c>
      <c r="U129" s="30"/>
      <c r="V129" s="30"/>
      <c r="W129" s="30"/>
      <c r="X129" s="30"/>
      <c r="Y129" s="30"/>
      <c r="Z129" s="30"/>
      <c r="AA129" s="30"/>
      <c r="AB129" s="30"/>
      <c r="AC129" s="30"/>
      <c r="AD129" s="30"/>
      <c r="AE129" s="30"/>
      <c r="AR129" s="168" t="s">
        <v>148</v>
      </c>
      <c r="AT129" s="168" t="s">
        <v>143</v>
      </c>
      <c r="AU129" s="168" t="s">
        <v>80</v>
      </c>
      <c r="AY129" s="15" t="s">
        <v>142</v>
      </c>
      <c r="BE129" s="169">
        <f t="shared" si="4"/>
        <v>0</v>
      </c>
      <c r="BF129" s="169">
        <f t="shared" si="5"/>
        <v>0</v>
      </c>
      <c r="BG129" s="169">
        <f t="shared" si="6"/>
        <v>0</v>
      </c>
      <c r="BH129" s="169">
        <f t="shared" si="7"/>
        <v>0</v>
      </c>
      <c r="BI129" s="169">
        <f t="shared" si="8"/>
        <v>0</v>
      </c>
      <c r="BJ129" s="15" t="s">
        <v>80</v>
      </c>
      <c r="BK129" s="169">
        <f t="shared" si="9"/>
        <v>0</v>
      </c>
      <c r="BL129" s="15" t="s">
        <v>148</v>
      </c>
      <c r="BM129" s="168" t="s">
        <v>213</v>
      </c>
    </row>
    <row r="130" spans="1:65" s="2" customFormat="1" ht="6.95" customHeight="1">
      <c r="A130" s="30"/>
      <c r="B130" s="45"/>
      <c r="C130" s="46"/>
      <c r="D130" s="46"/>
      <c r="E130" s="46"/>
      <c r="F130" s="46"/>
      <c r="G130" s="46"/>
      <c r="H130" s="46"/>
      <c r="I130" s="118"/>
      <c r="J130" s="46"/>
      <c r="K130" s="46"/>
      <c r="L130" s="31"/>
      <c r="M130" s="30"/>
      <c r="O130" s="30"/>
      <c r="P130" s="30"/>
      <c r="Q130" s="30"/>
      <c r="R130" s="30"/>
      <c r="S130" s="30"/>
      <c r="T130" s="30"/>
      <c r="U130" s="30"/>
      <c r="V130" s="30"/>
      <c r="W130" s="30"/>
      <c r="X130" s="30"/>
      <c r="Y130" s="30"/>
      <c r="Z130" s="30"/>
      <c r="AA130" s="30"/>
      <c r="AB130" s="30"/>
      <c r="AC130" s="30"/>
      <c r="AD130" s="30"/>
      <c r="AE130" s="30"/>
    </row>
  </sheetData>
  <autoFilter ref="C116:K129" xr:uid="{00000000-0009-0000-0000-000002000000}"/>
  <mergeCells count="9">
    <mergeCell ref="E87:H87"/>
    <mergeCell ref="E107:H107"/>
    <mergeCell ref="E109:H109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6</vt:i4>
      </vt:variant>
    </vt:vector>
  </HeadingPairs>
  <TitlesOfParts>
    <vt:vector size="9" baseType="lpstr">
      <vt:lpstr>Rekapitulace stavby</vt:lpstr>
      <vt:lpstr>Objekt3 - SO 01 1 Pol</vt:lpstr>
      <vt:lpstr>Objekt4 - SO 02 1 Pol</vt:lpstr>
      <vt:lpstr>'Objekt3 - SO 01 1 Pol'!Názvy_tisku</vt:lpstr>
      <vt:lpstr>'Objekt4 - SO 02 1 Pol'!Názvy_tisku</vt:lpstr>
      <vt:lpstr>'Rekapitulace stavby'!Názvy_tisku</vt:lpstr>
      <vt:lpstr>'Objekt3 - SO 01 1 Pol'!Oblast_tisku</vt:lpstr>
      <vt:lpstr>'Objekt4 - SO 02 1 Pol'!Oblast_tisku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MICHÁLEK\Michálek</dc:creator>
  <cp:lastModifiedBy>Kaiser Jan - Energy Benefit Centre a.s.</cp:lastModifiedBy>
  <dcterms:created xsi:type="dcterms:W3CDTF">2019-10-14T11:54:06Z</dcterms:created>
  <dcterms:modified xsi:type="dcterms:W3CDTF">2019-12-10T11:25:09Z</dcterms:modified>
</cp:coreProperties>
</file>